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54" activeTab="0"/>
  </bookViews>
  <sheets>
    <sheet name="Sheet1" sheetId="1" r:id="rId1"/>
    <sheet name="old" sheetId="2" r:id="rId2"/>
    <sheet name="Sheet2" sheetId="3" r:id="rId3"/>
    <sheet name="Sheet3" sheetId="4" r:id="rId4"/>
  </sheets>
  <definedNames>
    <definedName name="OLE_LINK1" localSheetId="3">'Sheet3'!$A$1</definedName>
  </definedNames>
  <calcPr fullCalcOnLoad="1"/>
</workbook>
</file>

<file path=xl/sharedStrings.xml><?xml version="1.0" encoding="utf-8"?>
<sst xmlns="http://schemas.openxmlformats.org/spreadsheetml/2006/main" count="365" uniqueCount="184">
  <si>
    <t>GatSheet</t>
  </si>
  <si>
    <r>
      <t xml:space="preserve">  </t>
    </r>
    <r>
      <rPr>
        <b/>
        <sz val="9"/>
        <rFont val="Arial"/>
        <family val="2"/>
      </rPr>
      <t>FL  410</t>
    </r>
  </si>
  <si>
    <t xml:space="preserve">  FL  400</t>
  </si>
  <si>
    <r>
      <t xml:space="preserve">    </t>
    </r>
    <r>
      <rPr>
        <b/>
        <sz val="9"/>
        <rFont val="Arial"/>
        <family val="2"/>
      </rPr>
      <t>FL    390</t>
    </r>
  </si>
  <si>
    <t xml:space="preserve">  FL  380</t>
  </si>
  <si>
    <r>
      <t xml:space="preserve">  </t>
    </r>
    <r>
      <rPr>
        <b/>
        <sz val="9"/>
        <rFont val="Arial"/>
        <family val="2"/>
      </rPr>
      <t>FL  370</t>
    </r>
  </si>
  <si>
    <t xml:space="preserve">  FL  360</t>
  </si>
  <si>
    <r>
      <t xml:space="preserve">  </t>
    </r>
    <r>
      <rPr>
        <b/>
        <sz val="9"/>
        <rFont val="Arial"/>
        <family val="2"/>
      </rPr>
      <t>FL  350</t>
    </r>
  </si>
  <si>
    <t xml:space="preserve"> FL  340</t>
  </si>
  <si>
    <r>
      <t xml:space="preserve"> </t>
    </r>
    <r>
      <rPr>
        <b/>
        <sz val="9"/>
        <rFont val="Arial"/>
        <family val="2"/>
      </rPr>
      <t>FL  330</t>
    </r>
  </si>
  <si>
    <t xml:space="preserve"> FL  320</t>
  </si>
  <si>
    <r>
      <t xml:space="preserve"> </t>
    </r>
    <r>
      <rPr>
        <b/>
        <sz val="9"/>
        <rFont val="Arial"/>
        <family val="2"/>
      </rPr>
      <t>FL  310</t>
    </r>
  </si>
  <si>
    <t xml:space="preserve"> FL  300</t>
  </si>
  <si>
    <r>
      <t xml:space="preserve"> </t>
    </r>
    <r>
      <rPr>
        <b/>
        <sz val="9"/>
        <rFont val="Arial"/>
        <family val="2"/>
      </rPr>
      <t>FL  290</t>
    </r>
  </si>
  <si>
    <t xml:space="preserve"> FL  270</t>
  </si>
  <si>
    <t xml:space="preserve"> FL  250</t>
  </si>
  <si>
    <t xml:space="preserve"> FL  200</t>
  </si>
  <si>
    <t>Engine Out</t>
  </si>
  <si>
    <t>Hold</t>
  </si>
  <si>
    <t>V Ref</t>
  </si>
  <si>
    <t>GW</t>
  </si>
  <si>
    <t>KIAS for .84</t>
  </si>
  <si>
    <t xml:space="preserve"> </t>
  </si>
  <si>
    <t>Climb 3K</t>
  </si>
  <si>
    <t xml:space="preserve">       </t>
  </si>
  <si>
    <t>1.4 G</t>
  </si>
  <si>
    <t>-</t>
  </si>
  <si>
    <t>1.3 G</t>
  </si>
  <si>
    <t>3 eng alt</t>
  </si>
  <si>
    <t>Crz Thr Cap</t>
  </si>
  <si>
    <r>
      <t xml:space="preserve">244 </t>
    </r>
    <r>
      <rPr>
        <sz val="7.5"/>
        <color indexed="9"/>
        <rFont val="Times New Roman"/>
        <family val="1"/>
      </rPr>
      <t>a</t>
    </r>
  </si>
  <si>
    <r>
      <t xml:space="preserve">301 </t>
    </r>
    <r>
      <rPr>
        <sz val="7.5"/>
        <color indexed="9"/>
        <rFont val="Times New Roman"/>
        <family val="1"/>
      </rPr>
      <t>a</t>
    </r>
  </si>
  <si>
    <r>
      <t xml:space="preserve">330 </t>
    </r>
    <r>
      <rPr>
        <sz val="7.5"/>
        <color indexed="9"/>
        <rFont val="Times New Roman"/>
        <family val="1"/>
      </rPr>
      <t>a</t>
    </r>
  </si>
  <si>
    <t>2 eng alt</t>
  </si>
  <si>
    <t>-26/-56</t>
  </si>
  <si>
    <t>-23/-54</t>
  </si>
  <si>
    <t>-20/-51</t>
  </si>
  <si>
    <t>-19/-50</t>
  </si>
  <si>
    <t>-17/-48</t>
  </si>
  <si>
    <t>-14/-46</t>
  </si>
  <si>
    <t>-12/-44</t>
  </si>
  <si>
    <t>-10/-42</t>
  </si>
  <si>
    <t>-5/-38</t>
  </si>
  <si>
    <t>-1/-35</t>
  </si>
  <si>
    <t>Optimum Wt</t>
  </si>
  <si>
    <t>Min K</t>
  </si>
  <si>
    <t>Min M</t>
  </si>
  <si>
    <t>LRC</t>
  </si>
  <si>
    <t>30,.900</t>
  </si>
  <si>
    <r>
      <t xml:space="preserve"> </t>
    </r>
    <r>
      <rPr>
        <b/>
        <sz val="9"/>
        <rFont val="Arial"/>
        <family val="2"/>
      </rPr>
      <t>FL  410</t>
    </r>
  </si>
  <si>
    <t xml:space="preserve"> FL  400</t>
  </si>
  <si>
    <t>Below 15,000’</t>
  </si>
  <si>
    <r>
      <t xml:space="preserve">       </t>
    </r>
    <r>
      <rPr>
        <sz val="7"/>
        <rFont val="Arial"/>
        <family val="2"/>
      </rPr>
      <t>Min KIAS              Min Mach               LRC</t>
    </r>
  </si>
  <si>
    <t>FL 410</t>
  </si>
  <si>
    <t>FL 400</t>
  </si>
  <si>
    <t>FL 390</t>
  </si>
  <si>
    <t>FL 380</t>
  </si>
  <si>
    <t>FL 370</t>
  </si>
  <si>
    <t>FL 360</t>
  </si>
  <si>
    <t>FL 350</t>
  </si>
  <si>
    <t>FL 340</t>
  </si>
  <si>
    <t>FL 330</t>
  </si>
  <si>
    <t>FL 320</t>
  </si>
  <si>
    <t>FL 310</t>
  </si>
  <si>
    <t>FL 300</t>
  </si>
  <si>
    <t>FL 290</t>
  </si>
  <si>
    <t>FL 270</t>
  </si>
  <si>
    <t>FL 250</t>
  </si>
  <si>
    <t>FL 200</t>
  </si>
  <si>
    <t xml:space="preserve">HOLD 15,000’ (Min Drag)  </t>
  </si>
  <si>
    <t xml:space="preserve">HOLD Below 15,000’ (Vref + 80)    </t>
  </si>
  <si>
    <t>Engine Out Info</t>
  </si>
  <si>
    <t>3 eng alt m</t>
  </si>
  <si>
    <t>Climb 1K</t>
  </si>
  <si>
    <t>2 eng alt n</t>
  </si>
  <si>
    <t>Climb 2K d</t>
  </si>
  <si>
    <t xml:space="preserve">202 j </t>
  </si>
  <si>
    <t>2 eng opt spd n</t>
  </si>
  <si>
    <t>Climb 4K d</t>
  </si>
  <si>
    <t xml:space="preserve">212 j </t>
  </si>
  <si>
    <r>
      <t xml:space="preserve">308 </t>
    </r>
    <r>
      <rPr>
        <sz val="7.5"/>
        <color indexed="9"/>
        <rFont val="Times New Roman"/>
        <family val="1"/>
      </rPr>
      <t>b</t>
    </r>
  </si>
  <si>
    <r>
      <t xml:space="preserve">335 </t>
    </r>
    <r>
      <rPr>
        <sz val="7.5"/>
        <color indexed="9"/>
        <rFont val="Times New Roman"/>
        <family val="1"/>
      </rPr>
      <t>b</t>
    </r>
  </si>
  <si>
    <t>1.4 G f</t>
  </si>
  <si>
    <t>1.3 G f</t>
  </si>
  <si>
    <t>Crz Thr Cap e</t>
  </si>
  <si>
    <t>TAT ISA g</t>
  </si>
  <si>
    <t>SAT</t>
  </si>
  <si>
    <t>Optimum Wt h</t>
  </si>
  <si>
    <t>Descent NM c</t>
  </si>
  <si>
    <t>360,000 Kgs</t>
  </si>
  <si>
    <t xml:space="preserve">        </t>
  </si>
  <si>
    <t>340,000 Kgs</t>
  </si>
  <si>
    <t>320,000 Kgs</t>
  </si>
  <si>
    <t>300,000 Kgs</t>
  </si>
  <si>
    <t>280,000 Kgs</t>
  </si>
  <si>
    <t>260,000 Kgs</t>
  </si>
  <si>
    <t>240,000 Kgs</t>
  </si>
  <si>
    <t>220,000 Kgs</t>
  </si>
  <si>
    <t>200,000 Kgs</t>
  </si>
  <si>
    <t>15,000’</t>
  </si>
  <si>
    <r>
      <t xml:space="preserve">     </t>
    </r>
    <r>
      <rPr>
        <sz val="7"/>
        <rFont val="Arial"/>
        <family val="2"/>
      </rPr>
      <t>3 eng alt                2 eng alt      2 eng spd</t>
    </r>
  </si>
  <si>
    <t>MAX FL</t>
  </si>
  <si>
    <t>OPT FL</t>
  </si>
  <si>
    <t>FL327</t>
  </si>
  <si>
    <t>FL298</t>
  </si>
  <si>
    <t>FL338</t>
  </si>
  <si>
    <t>FL311</t>
  </si>
  <si>
    <t>FL352</t>
  </si>
  <si>
    <t>FL322</t>
  </si>
  <si>
    <t>FL366</t>
  </si>
  <si>
    <t>FL381</t>
  </si>
  <si>
    <t>FL351</t>
  </si>
  <si>
    <t>FL397</t>
  </si>
  <si>
    <t>FL367</t>
  </si>
  <si>
    <t>FL414</t>
  </si>
  <si>
    <t>FL385</t>
  </si>
  <si>
    <t>FL433</t>
  </si>
  <si>
    <t>FL400</t>
  </si>
  <si>
    <t>FL450</t>
  </si>
  <si>
    <t>FL420</t>
  </si>
  <si>
    <t>2 opt spd</t>
  </si>
  <si>
    <t>Vref</t>
  </si>
  <si>
    <t>&gt;=15K</t>
  </si>
  <si>
    <t>&lt;15K</t>
  </si>
  <si>
    <t>Min Drag</t>
  </si>
  <si>
    <t>Vref+</t>
  </si>
  <si>
    <r>
      <t xml:space="preserve"> </t>
    </r>
    <r>
      <rPr>
        <b/>
        <sz val="9"/>
        <rFont val="Arial"/>
        <family val="2"/>
      </rPr>
      <t>FL         390</t>
    </r>
  </si>
  <si>
    <t xml:space="preserve">  FL  340</t>
  </si>
  <si>
    <r>
      <t xml:space="preserve">  </t>
    </r>
    <r>
      <rPr>
        <b/>
        <sz val="9"/>
        <rFont val="Arial"/>
        <family val="2"/>
      </rPr>
      <t>FL  330</t>
    </r>
  </si>
  <si>
    <t xml:space="preserve"> FL   320</t>
  </si>
  <si>
    <r>
      <t xml:space="preserve"> </t>
    </r>
    <r>
      <rPr>
        <b/>
        <sz val="9"/>
        <rFont val="Arial"/>
        <family val="2"/>
      </rPr>
      <t>FL   310</t>
    </r>
  </si>
  <si>
    <t xml:space="preserve"> FL   300</t>
  </si>
  <si>
    <t>TAT +10/+20</t>
  </si>
  <si>
    <r>
      <t>Climb 1K</t>
    </r>
    <r>
      <rPr>
        <sz val="8"/>
        <rFont val="Arial"/>
        <family val="2"/>
      </rPr>
      <t xml:space="preserve"> (TAT/WT)</t>
    </r>
  </si>
  <si>
    <t>256/8mx</t>
  </si>
  <si>
    <t>258.7mx</t>
  </si>
  <si>
    <r>
      <t>Climb 2K</t>
    </r>
    <r>
      <rPr>
        <sz val="8"/>
        <rFont val="Arial"/>
        <family val="2"/>
      </rPr>
      <t>(TAT/WT)</t>
    </r>
  </si>
  <si>
    <t>245.3mx</t>
  </si>
  <si>
    <t>247.5mx</t>
  </si>
  <si>
    <t xml:space="preserve">      </t>
  </si>
  <si>
    <r>
      <t xml:space="preserve">Climb 4K </t>
    </r>
    <r>
      <rPr>
        <sz val="8"/>
        <rFont val="Arial"/>
        <family val="2"/>
      </rPr>
      <t>(TAT/WT)</t>
    </r>
  </si>
  <si>
    <t>223.8mx</t>
  </si>
  <si>
    <t>226.7mx</t>
  </si>
  <si>
    <t>‘+10</t>
  </si>
  <si>
    <r>
      <t xml:space="preserve">244 </t>
    </r>
    <r>
      <rPr>
        <sz val="8"/>
        <color indexed="9"/>
        <rFont val="Arial"/>
        <family val="2"/>
      </rPr>
      <t>a</t>
    </r>
  </si>
  <si>
    <r>
      <t xml:space="preserve">301 </t>
    </r>
    <r>
      <rPr>
        <sz val="8"/>
        <color indexed="9"/>
        <rFont val="Arial"/>
        <family val="2"/>
      </rPr>
      <t>a</t>
    </r>
  </si>
  <si>
    <r>
      <t xml:space="preserve">330 </t>
    </r>
    <r>
      <rPr>
        <sz val="8"/>
        <color indexed="9"/>
        <rFont val="Arial"/>
        <family val="2"/>
      </rPr>
      <t>a</t>
    </r>
  </si>
  <si>
    <t>ISA TAT/SAT</t>
  </si>
  <si>
    <t>-14/-3</t>
  </si>
  <si>
    <t>-15/-3</t>
  </si>
  <si>
    <t>-12/-1</t>
  </si>
  <si>
    <t>-10/2</t>
  </si>
  <si>
    <t>-8/4</t>
  </si>
  <si>
    <t>-5/6</t>
  </si>
  <si>
    <t>-3/8</t>
  </si>
  <si>
    <t>-1/11</t>
  </si>
  <si>
    <t>1/13</t>
  </si>
  <si>
    <t>6/17</t>
  </si>
  <si>
    <t>256.8 max</t>
  </si>
  <si>
    <t>258.7 max</t>
  </si>
  <si>
    <t>245.3 max</t>
  </si>
  <si>
    <t>247.5 max</t>
  </si>
  <si>
    <t>223.8 max</t>
  </si>
  <si>
    <t>226.7 max</t>
  </si>
  <si>
    <t>Min KIAS</t>
  </si>
  <si>
    <t>Min Mach</t>
  </si>
  <si>
    <r>
      <t>Climb 1K</t>
    </r>
    <r>
      <rPr>
        <sz val="7"/>
        <rFont val="Arial"/>
        <family val="2"/>
      </rPr>
      <t xml:space="preserve"> </t>
    </r>
  </si>
  <si>
    <t xml:space="preserve">Climb 2K </t>
  </si>
  <si>
    <t xml:space="preserve">Climb 4K </t>
  </si>
  <si>
    <t>+ 10</t>
  </si>
  <si>
    <t>+ 20</t>
  </si>
  <si>
    <t xml:space="preserve">TAT </t>
  </si>
  <si>
    <t>+10/+20</t>
  </si>
  <si>
    <t>↓</t>
  </si>
  <si>
    <t>→</t>
  </si>
  <si>
    <t>Engine</t>
  </si>
  <si>
    <t>Out</t>
  </si>
  <si>
    <t>Opt FL</t>
  </si>
  <si>
    <t>Max FL</t>
  </si>
  <si>
    <t>&gt;=15K md</t>
  </si>
  <si>
    <t>&lt;15K +80</t>
  </si>
  <si>
    <t xml:space="preserve"> + Full Gust</t>
  </si>
  <si>
    <t>1/2 Headwind Component</t>
  </si>
  <si>
    <t>gat notes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</si>
</sst>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18">
    <font>
      <sz val="10"/>
      <name val="Arial"/>
      <family val="0"/>
    </font>
    <font>
      <b/>
      <sz val="10"/>
      <name val="Arial"/>
      <family val="2"/>
    </font>
    <font>
      <sz val="7.5"/>
      <name val="Arial Unicode MS"/>
      <family val="0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.5"/>
      <color indexed="9"/>
      <name val="Times New Roman"/>
      <family val="1"/>
    </font>
    <font>
      <sz val="6.95"/>
      <name val="Arial"/>
      <family val="2"/>
    </font>
    <font>
      <sz val="10"/>
      <name val="Arial Unicode MS"/>
      <family val="0"/>
    </font>
    <font>
      <sz val="6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b/>
      <sz val="7.5"/>
      <name val="Arial"/>
      <family val="2"/>
    </font>
    <font>
      <b/>
      <sz val="14"/>
      <name val="Arial"/>
      <family val="2"/>
    </font>
  </fonts>
  <fills count="23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</fills>
  <borders count="80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hair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>
        <color indexed="8"/>
      </left>
      <right style="thick">
        <color indexed="8"/>
      </right>
      <top style="medium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239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3" fontId="4" fillId="5" borderId="11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6" borderId="24" xfId="0" applyFont="1" applyFill="1" applyBorder="1" applyAlignment="1">
      <alignment horizontal="center" vertical="center" wrapText="1"/>
    </xf>
    <xf numFmtId="0" fontId="4" fillId="6" borderId="25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3" fontId="4" fillId="5" borderId="25" xfId="0" applyNumberFormat="1" applyFont="1" applyFill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 wrapText="1"/>
    </xf>
    <xf numFmtId="164" fontId="4" fillId="0" borderId="27" xfId="0" applyNumberFormat="1" applyFont="1" applyFill="1" applyBorder="1" applyAlignment="1">
      <alignment horizontal="center" vertical="center" wrapText="1"/>
    </xf>
    <xf numFmtId="164" fontId="4" fillId="2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4" fontId="4" fillId="0" borderId="28" xfId="0" applyNumberFormat="1" applyFont="1" applyFill="1" applyBorder="1" applyAlignment="1">
      <alignment horizontal="center" vertical="center" wrapText="1"/>
    </xf>
    <xf numFmtId="0" fontId="4" fillId="6" borderId="29" xfId="0" applyFont="1" applyFill="1" applyBorder="1" applyAlignment="1">
      <alignment horizontal="center" vertical="center" wrapText="1"/>
    </xf>
    <xf numFmtId="0" fontId="4" fillId="6" borderId="30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5" borderId="30" xfId="0" applyFont="1" applyFill="1" applyBorder="1" applyAlignment="1">
      <alignment horizontal="center" vertical="center" wrapText="1"/>
    </xf>
    <xf numFmtId="0" fontId="4" fillId="4" borderId="31" xfId="0" applyFont="1" applyFill="1" applyBorder="1" applyAlignment="1">
      <alignment horizontal="center" vertical="center" wrapText="1"/>
    </xf>
    <xf numFmtId="164" fontId="4" fillId="0" borderId="32" xfId="0" applyNumberFormat="1" applyFont="1" applyFill="1" applyBorder="1" applyAlignment="1">
      <alignment horizontal="center" vertical="center" wrapText="1"/>
    </xf>
    <xf numFmtId="164" fontId="4" fillId="2" borderId="33" xfId="0" applyNumberFormat="1" applyFont="1" applyFill="1" applyBorder="1" applyAlignment="1">
      <alignment horizontal="center" vertical="center" wrapText="1"/>
    </xf>
    <xf numFmtId="164" fontId="4" fillId="0" borderId="33" xfId="0" applyNumberFormat="1" applyFont="1" applyFill="1" applyBorder="1" applyAlignment="1">
      <alignment horizontal="center" vertical="center" wrapText="1"/>
    </xf>
    <xf numFmtId="164" fontId="4" fillId="0" borderId="34" xfId="0" applyNumberFormat="1" applyFont="1" applyFill="1" applyBorder="1" applyAlignment="1">
      <alignment horizontal="center" vertical="center" wrapText="1"/>
    </xf>
    <xf numFmtId="0" fontId="4" fillId="6" borderId="35" xfId="0" applyFont="1" applyFill="1" applyBorder="1" applyAlignment="1">
      <alignment horizontal="center" vertical="center" wrapText="1"/>
    </xf>
    <xf numFmtId="0" fontId="4" fillId="6" borderId="36" xfId="0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5" borderId="36" xfId="0" applyFont="1" applyFill="1" applyBorder="1" applyAlignment="1">
      <alignment horizontal="center" vertical="center" wrapText="1"/>
    </xf>
    <xf numFmtId="1" fontId="4" fillId="2" borderId="22" xfId="0" applyNumberFormat="1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10" fillId="7" borderId="0" xfId="0" applyFont="1" applyFill="1" applyAlignment="1">
      <alignment horizontal="center" wrapText="1"/>
    </xf>
    <xf numFmtId="0" fontId="1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 wrapText="1"/>
    </xf>
    <xf numFmtId="0" fontId="13" fillId="0" borderId="40" xfId="0" applyFont="1" applyBorder="1" applyAlignment="1">
      <alignment horizontal="center" wrapText="1"/>
    </xf>
    <xf numFmtId="0" fontId="3" fillId="8" borderId="40" xfId="0" applyFont="1" applyFill="1" applyBorder="1" applyAlignment="1">
      <alignment horizontal="center" wrapText="1"/>
    </xf>
    <xf numFmtId="0" fontId="3" fillId="0" borderId="40" xfId="0" applyFont="1" applyBorder="1" applyAlignment="1">
      <alignment horizontal="center" wrapText="1"/>
    </xf>
    <xf numFmtId="0" fontId="3" fillId="8" borderId="39" xfId="0" applyFont="1" applyFill="1" applyBorder="1" applyAlignment="1">
      <alignment horizontal="center" wrapText="1"/>
    </xf>
    <xf numFmtId="0" fontId="3" fillId="9" borderId="40" xfId="0" applyFont="1" applyFill="1" applyBorder="1" applyAlignment="1">
      <alignment horizontal="center" wrapText="1"/>
    </xf>
    <xf numFmtId="0" fontId="3" fillId="7" borderId="41" xfId="0" applyFont="1" applyFill="1" applyBorder="1" applyAlignment="1">
      <alignment horizontal="center" wrapText="1"/>
    </xf>
    <xf numFmtId="0" fontId="3" fillId="10" borderId="42" xfId="0" applyFont="1" applyFill="1" applyBorder="1" applyAlignment="1">
      <alignment horizontal="center" wrapText="1"/>
    </xf>
    <xf numFmtId="0" fontId="10" fillId="0" borderId="43" xfId="0" applyFont="1" applyBorder="1" applyAlignment="1">
      <alignment horizontal="center"/>
    </xf>
    <xf numFmtId="0" fontId="10" fillId="11" borderId="44" xfId="0" applyFont="1" applyFill="1" applyBorder="1" applyAlignment="1">
      <alignment horizontal="center" wrapText="1"/>
    </xf>
    <xf numFmtId="0" fontId="10" fillId="0" borderId="45" xfId="0" applyFont="1" applyBorder="1" applyAlignment="1">
      <alignment horizontal="center" wrapText="1"/>
    </xf>
    <xf numFmtId="0" fontId="10" fillId="8" borderId="45" xfId="0" applyFont="1" applyFill="1" applyBorder="1" applyAlignment="1">
      <alignment horizontal="center" wrapText="1"/>
    </xf>
    <xf numFmtId="0" fontId="10" fillId="8" borderId="44" xfId="0" applyFont="1" applyFill="1" applyBorder="1" applyAlignment="1">
      <alignment horizontal="center" wrapText="1"/>
    </xf>
    <xf numFmtId="0" fontId="10" fillId="9" borderId="46" xfId="0" applyFont="1" applyFill="1" applyBorder="1" applyAlignment="1">
      <alignment horizontal="center" wrapText="1"/>
    </xf>
    <xf numFmtId="0" fontId="14" fillId="10" borderId="47" xfId="0" applyFont="1" applyFill="1" applyBorder="1" applyAlignment="1">
      <alignment horizontal="center" wrapText="1"/>
    </xf>
    <xf numFmtId="0" fontId="10" fillId="9" borderId="46" xfId="0" applyFont="1" applyFill="1" applyBorder="1" applyAlignment="1" quotePrefix="1">
      <alignment horizontal="center" wrapText="1"/>
    </xf>
    <xf numFmtId="0" fontId="14" fillId="11" borderId="44" xfId="0" applyFont="1" applyFill="1" applyBorder="1" applyAlignment="1">
      <alignment horizontal="center" wrapText="1"/>
    </xf>
    <xf numFmtId="0" fontId="10" fillId="0" borderId="46" xfId="0" applyFont="1" applyBorder="1" applyAlignment="1">
      <alignment horizontal="center" wrapText="1"/>
    </xf>
    <xf numFmtId="0" fontId="10" fillId="8" borderId="46" xfId="0" applyFont="1" applyFill="1" applyBorder="1" applyAlignment="1">
      <alignment horizontal="center" wrapText="1"/>
    </xf>
    <xf numFmtId="16" fontId="10" fillId="0" borderId="46" xfId="0" applyNumberFormat="1" applyFont="1" applyBorder="1" applyAlignment="1">
      <alignment horizontal="center" wrapText="1"/>
    </xf>
    <xf numFmtId="16" fontId="10" fillId="8" borderId="46" xfId="0" applyNumberFormat="1" applyFont="1" applyFill="1" applyBorder="1" applyAlignment="1">
      <alignment horizontal="center" wrapText="1"/>
    </xf>
    <xf numFmtId="0" fontId="10" fillId="8" borderId="48" xfId="0" applyFont="1" applyFill="1" applyBorder="1" applyAlignment="1">
      <alignment horizontal="center" wrapText="1"/>
    </xf>
    <xf numFmtId="0" fontId="10" fillId="0" borderId="49" xfId="0" applyFont="1" applyBorder="1" applyAlignment="1">
      <alignment horizontal="center" wrapText="1"/>
    </xf>
    <xf numFmtId="0" fontId="10" fillId="8" borderId="49" xfId="0" applyFont="1" applyFill="1" applyBorder="1" applyAlignment="1">
      <alignment horizontal="center" wrapText="1"/>
    </xf>
    <xf numFmtId="0" fontId="10" fillId="9" borderId="49" xfId="0" applyFont="1" applyFill="1" applyBorder="1" applyAlignment="1">
      <alignment horizontal="center" wrapText="1"/>
    </xf>
    <xf numFmtId="0" fontId="10" fillId="8" borderId="50" xfId="0" applyFont="1" applyFill="1" applyBorder="1" applyAlignment="1">
      <alignment horizontal="center" wrapText="1"/>
    </xf>
    <xf numFmtId="0" fontId="10" fillId="9" borderId="45" xfId="0" applyFont="1" applyFill="1" applyBorder="1" applyAlignment="1">
      <alignment horizontal="center" wrapText="1"/>
    </xf>
    <xf numFmtId="0" fontId="10" fillId="12" borderId="46" xfId="0" applyFont="1" applyFill="1" applyBorder="1" applyAlignment="1">
      <alignment horizontal="center" wrapText="1"/>
    </xf>
    <xf numFmtId="0" fontId="10" fillId="7" borderId="49" xfId="0" applyFont="1" applyFill="1" applyBorder="1" applyAlignment="1">
      <alignment horizontal="center" wrapText="1"/>
    </xf>
    <xf numFmtId="0" fontId="10" fillId="10" borderId="48" xfId="0" applyFont="1" applyFill="1" applyBorder="1" applyAlignment="1">
      <alignment horizontal="center" wrapText="1"/>
    </xf>
    <xf numFmtId="0" fontId="14" fillId="10" borderId="48" xfId="0" applyFont="1" applyFill="1" applyBorder="1" applyAlignment="1">
      <alignment horizontal="center" wrapText="1"/>
    </xf>
    <xf numFmtId="0" fontId="10" fillId="12" borderId="45" xfId="0" applyFont="1" applyFill="1" applyBorder="1" applyAlignment="1">
      <alignment horizontal="center" wrapText="1"/>
    </xf>
    <xf numFmtId="0" fontId="10" fillId="7" borderId="46" xfId="0" applyFont="1" applyFill="1" applyBorder="1" applyAlignment="1">
      <alignment horizontal="center" wrapText="1"/>
    </xf>
    <xf numFmtId="0" fontId="10" fillId="7" borderId="45" xfId="0" applyFont="1" applyFill="1" applyBorder="1" applyAlignment="1">
      <alignment horizontal="center" wrapText="1"/>
    </xf>
    <xf numFmtId="0" fontId="10" fillId="0" borderId="48" xfId="0" applyFont="1" applyBorder="1" applyAlignment="1">
      <alignment horizontal="center" wrapText="1"/>
    </xf>
    <xf numFmtId="0" fontId="10" fillId="0" borderId="51" xfId="0" applyFont="1" applyBorder="1" applyAlignment="1">
      <alignment horizontal="center"/>
    </xf>
    <xf numFmtId="0" fontId="10" fillId="9" borderId="0" xfId="0" applyFont="1" applyFill="1" applyAlignment="1">
      <alignment horizontal="center"/>
    </xf>
    <xf numFmtId="0" fontId="10" fillId="7" borderId="52" xfId="0" applyFont="1" applyFill="1" applyBorder="1" applyAlignment="1">
      <alignment horizontal="center" wrapText="1"/>
    </xf>
    <xf numFmtId="0" fontId="10" fillId="0" borderId="44" xfId="0" applyFont="1" applyBorder="1" applyAlignment="1">
      <alignment horizontal="center" wrapText="1"/>
    </xf>
    <xf numFmtId="0" fontId="10" fillId="11" borderId="43" xfId="0" applyFont="1" applyFill="1" applyBorder="1" applyAlignment="1">
      <alignment horizontal="center" wrapText="1"/>
    </xf>
    <xf numFmtId="0" fontId="10" fillId="0" borderId="53" xfId="0" applyFont="1" applyBorder="1" applyAlignment="1">
      <alignment horizontal="center" wrapText="1"/>
    </xf>
    <xf numFmtId="0" fontId="10" fillId="0" borderId="54" xfId="0" applyFont="1" applyBorder="1" applyAlignment="1">
      <alignment horizontal="center" wrapText="1"/>
    </xf>
    <xf numFmtId="0" fontId="10" fillId="0" borderId="55" xfId="0" applyFont="1" applyBorder="1" applyAlignment="1">
      <alignment horizontal="center" wrapText="1"/>
    </xf>
    <xf numFmtId="0" fontId="10" fillId="8" borderId="55" xfId="0" applyFont="1" applyFill="1" applyBorder="1" applyAlignment="1">
      <alignment horizontal="center" wrapText="1"/>
    </xf>
    <xf numFmtId="0" fontId="10" fillId="8" borderId="54" xfId="0" applyFont="1" applyFill="1" applyBorder="1" applyAlignment="1">
      <alignment horizontal="center" wrapText="1"/>
    </xf>
    <xf numFmtId="0" fontId="10" fillId="9" borderId="55" xfId="0" applyFont="1" applyFill="1" applyBorder="1" applyAlignment="1">
      <alignment horizontal="center" wrapText="1"/>
    </xf>
    <xf numFmtId="0" fontId="10" fillId="7" borderId="55" xfId="0" applyFont="1" applyFill="1" applyBorder="1" applyAlignment="1">
      <alignment horizontal="center" wrapText="1"/>
    </xf>
    <xf numFmtId="0" fontId="14" fillId="10" borderId="54" xfId="0" applyFont="1" applyFill="1" applyBorder="1" applyAlignment="1">
      <alignment horizontal="center" wrapText="1"/>
    </xf>
    <xf numFmtId="0" fontId="10" fillId="13" borderId="46" xfId="0" applyFont="1" applyFill="1" applyBorder="1" applyAlignment="1">
      <alignment horizontal="center" wrapText="1"/>
    </xf>
    <xf numFmtId="0" fontId="3" fillId="10" borderId="47" xfId="0" applyFont="1" applyFill="1" applyBorder="1" applyAlignment="1">
      <alignment horizontal="center" wrapText="1"/>
    </xf>
    <xf numFmtId="3" fontId="3" fillId="10" borderId="48" xfId="0" applyNumberFormat="1" applyFont="1" applyFill="1" applyBorder="1" applyAlignment="1">
      <alignment horizontal="center" wrapText="1"/>
    </xf>
    <xf numFmtId="0" fontId="10" fillId="11" borderId="51" xfId="0" applyFont="1" applyFill="1" applyBorder="1" applyAlignment="1">
      <alignment horizontal="center" wrapText="1"/>
    </xf>
    <xf numFmtId="0" fontId="3" fillId="10" borderId="44" xfId="0" applyFont="1" applyFill="1" applyBorder="1" applyAlignment="1">
      <alignment horizontal="center" wrapText="1"/>
    </xf>
    <xf numFmtId="0" fontId="10" fillId="13" borderId="45" xfId="0" applyFont="1" applyFill="1" applyBorder="1" applyAlignment="1">
      <alignment horizontal="center" wrapText="1"/>
    </xf>
    <xf numFmtId="0" fontId="10" fillId="7" borderId="33" xfId="0" applyFont="1" applyFill="1" applyBorder="1" applyAlignment="1">
      <alignment horizontal="center" wrapText="1"/>
    </xf>
    <xf numFmtId="0" fontId="3" fillId="10" borderId="56" xfId="0" applyFont="1" applyFill="1" applyBorder="1" applyAlignment="1">
      <alignment horizontal="center" wrapText="1"/>
    </xf>
    <xf numFmtId="0" fontId="3" fillId="10" borderId="48" xfId="0" applyFont="1" applyFill="1" applyBorder="1" applyAlignment="1">
      <alignment horizontal="center" wrapText="1"/>
    </xf>
    <xf numFmtId="0" fontId="10" fillId="11" borderId="53" xfId="0" applyFont="1" applyFill="1" applyBorder="1" applyAlignment="1">
      <alignment horizontal="center" wrapText="1"/>
    </xf>
    <xf numFmtId="0" fontId="3" fillId="10" borderId="54" xfId="0" applyFont="1" applyFill="1" applyBorder="1" applyAlignment="1">
      <alignment horizontal="center" wrapText="1"/>
    </xf>
    <xf numFmtId="0" fontId="10" fillId="13" borderId="55" xfId="0" applyFont="1" applyFill="1" applyBorder="1" applyAlignment="1">
      <alignment horizontal="center" wrapText="1"/>
    </xf>
    <xf numFmtId="0" fontId="10" fillId="7" borderId="57" xfId="0" applyFont="1" applyFill="1" applyBorder="1" applyAlignment="1">
      <alignment horizontal="center" wrapText="1"/>
    </xf>
    <xf numFmtId="0" fontId="3" fillId="10" borderId="58" xfId="0" applyFont="1" applyFill="1" applyBorder="1" applyAlignment="1">
      <alignment horizontal="center" wrapText="1"/>
    </xf>
    <xf numFmtId="0" fontId="10" fillId="8" borderId="46" xfId="0" applyFont="1" applyFill="1" applyBorder="1" applyAlignment="1" quotePrefix="1">
      <alignment horizontal="center" wrapText="1"/>
    </xf>
    <xf numFmtId="0" fontId="10" fillId="0" borderId="46" xfId="0" applyFont="1" applyBorder="1" applyAlignment="1" quotePrefix="1">
      <alignment horizont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4" fillId="2" borderId="0" xfId="0" applyNumberFormat="1" applyFont="1" applyFill="1" applyBorder="1" applyAlignment="1">
      <alignment horizontal="center" vertical="center" wrapText="1"/>
    </xf>
    <xf numFmtId="0" fontId="4" fillId="14" borderId="0" xfId="0" applyFont="1" applyFill="1" applyBorder="1" applyAlignment="1">
      <alignment horizontal="center" vertical="center" wrapText="1"/>
    </xf>
    <xf numFmtId="1" fontId="4" fillId="2" borderId="0" xfId="0" applyNumberFormat="1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4" fillId="2" borderId="59" xfId="0" applyFont="1" applyFill="1" applyBorder="1" applyAlignment="1">
      <alignment horizontal="center" vertical="center" wrapText="1"/>
    </xf>
    <xf numFmtId="1" fontId="4" fillId="2" borderId="59" xfId="0" applyNumberFormat="1" applyFont="1" applyFill="1" applyBorder="1" applyAlignment="1">
      <alignment horizontal="center" vertical="center" wrapText="1"/>
    </xf>
    <xf numFmtId="0" fontId="4" fillId="5" borderId="59" xfId="0" applyFont="1" applyFill="1" applyBorder="1" applyAlignment="1">
      <alignment horizontal="center" vertical="center" wrapText="1"/>
    </xf>
    <xf numFmtId="164" fontId="4" fillId="0" borderId="60" xfId="0" applyNumberFormat="1" applyFont="1" applyFill="1" applyBorder="1" applyAlignment="1">
      <alignment horizontal="center" vertical="center" wrapText="1"/>
    </xf>
    <xf numFmtId="164" fontId="4" fillId="2" borderId="60" xfId="0" applyNumberFormat="1" applyFont="1" applyFill="1" applyBorder="1" applyAlignment="1">
      <alignment horizontal="center" vertical="center" wrapText="1"/>
    </xf>
    <xf numFmtId="0" fontId="4" fillId="5" borderId="60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 vertical="center" wrapText="1"/>
    </xf>
    <xf numFmtId="0" fontId="4" fillId="2" borderId="61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 quotePrefix="1">
      <alignment horizontal="center" vertical="center" wrapText="1"/>
    </xf>
    <xf numFmtId="0" fontId="4" fillId="2" borderId="61" xfId="0" applyFont="1" applyFill="1" applyBorder="1" applyAlignment="1" quotePrefix="1">
      <alignment horizontal="center" vertical="center" wrapText="1"/>
    </xf>
    <xf numFmtId="0" fontId="4" fillId="0" borderId="60" xfId="0" applyFont="1" applyFill="1" applyBorder="1" applyAlignment="1">
      <alignment horizontal="center" vertical="center" wrapText="1"/>
    </xf>
    <xf numFmtId="0" fontId="4" fillId="2" borderId="60" xfId="0" applyFont="1" applyFill="1" applyBorder="1" applyAlignment="1">
      <alignment horizontal="center" vertical="center" wrapText="1"/>
    </xf>
    <xf numFmtId="0" fontId="7" fillId="0" borderId="61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 wrapText="1"/>
    </xf>
    <xf numFmtId="0" fontId="4" fillId="2" borderId="62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3" fillId="2" borderId="63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4" fillId="8" borderId="0" xfId="0" applyFont="1" applyFill="1" applyBorder="1" applyAlignment="1">
      <alignment horizontal="center" vertical="center" wrapText="1"/>
    </xf>
    <xf numFmtId="0" fontId="4" fillId="8" borderId="61" xfId="0" applyFont="1" applyFill="1" applyBorder="1" applyAlignment="1">
      <alignment horizontal="center" vertical="center" wrapText="1"/>
    </xf>
    <xf numFmtId="0" fontId="4" fillId="15" borderId="0" xfId="0" applyFont="1" applyFill="1" applyBorder="1" applyAlignment="1">
      <alignment horizontal="center" vertical="center" wrapText="1"/>
    </xf>
    <xf numFmtId="0" fontId="4" fillId="8" borderId="59" xfId="0" applyFont="1" applyFill="1" applyBorder="1" applyAlignment="1">
      <alignment horizontal="center" vertical="center" wrapText="1"/>
    </xf>
    <xf numFmtId="0" fontId="4" fillId="8" borderId="60" xfId="0" applyFont="1" applyFill="1" applyBorder="1" applyAlignment="1">
      <alignment horizontal="center" vertical="center" wrapText="1"/>
    </xf>
    <xf numFmtId="0" fontId="4" fillId="8" borderId="62" xfId="0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" vertical="center" wrapText="1"/>
    </xf>
    <xf numFmtId="0" fontId="4" fillId="0" borderId="65" xfId="0" applyFont="1" applyFill="1" applyBorder="1" applyAlignment="1">
      <alignment horizontal="center" vertical="center" wrapText="1"/>
    </xf>
    <xf numFmtId="0" fontId="4" fillId="0" borderId="66" xfId="0" applyFont="1" applyFill="1" applyBorder="1" applyAlignment="1">
      <alignment horizontal="center" vertical="center" wrapText="1"/>
    </xf>
    <xf numFmtId="0" fontId="4" fillId="14" borderId="65" xfId="0" applyFont="1" applyFill="1" applyBorder="1" applyAlignment="1">
      <alignment horizontal="center" vertical="center" wrapText="1"/>
    </xf>
    <xf numFmtId="0" fontId="4" fillId="0" borderId="67" xfId="0" applyFont="1" applyFill="1" applyBorder="1" applyAlignment="1">
      <alignment horizontal="center" vertical="center" wrapText="1"/>
    </xf>
    <xf numFmtId="0" fontId="4" fillId="0" borderId="68" xfId="0" applyFont="1" applyFill="1" applyBorder="1" applyAlignment="1">
      <alignment horizontal="center" vertical="center" wrapText="1"/>
    </xf>
    <xf numFmtId="164" fontId="4" fillId="0" borderId="65" xfId="0" applyNumberFormat="1" applyFont="1" applyFill="1" applyBorder="1" applyAlignment="1">
      <alignment horizontal="center" vertical="center" wrapText="1"/>
    </xf>
    <xf numFmtId="164" fontId="4" fillId="0" borderId="69" xfId="0" applyNumberFormat="1" applyFont="1" applyFill="1" applyBorder="1" applyAlignment="1">
      <alignment horizontal="center" vertical="center" wrapText="1"/>
    </xf>
    <xf numFmtId="0" fontId="4" fillId="0" borderId="70" xfId="0" applyFont="1" applyFill="1" applyBorder="1" applyAlignment="1">
      <alignment horizontal="center" vertical="center" wrapText="1"/>
    </xf>
    <xf numFmtId="0" fontId="4" fillId="16" borderId="67" xfId="0" applyFont="1" applyFill="1" applyBorder="1" applyAlignment="1" quotePrefix="1">
      <alignment horizontal="center" vertical="center" wrapText="1"/>
    </xf>
    <xf numFmtId="0" fontId="4" fillId="16" borderId="65" xfId="0" applyFont="1" applyFill="1" applyBorder="1" applyAlignment="1" quotePrefix="1">
      <alignment horizontal="center" vertical="center" wrapText="1"/>
    </xf>
    <xf numFmtId="0" fontId="4" fillId="16" borderId="67" xfId="0" applyFont="1" applyFill="1" applyBorder="1" applyAlignment="1">
      <alignment horizontal="center" vertical="center" wrapText="1"/>
    </xf>
    <xf numFmtId="0" fontId="4" fillId="16" borderId="69" xfId="0" applyFont="1" applyFill="1" applyBorder="1" applyAlignment="1">
      <alignment horizontal="center" vertical="center" wrapText="1"/>
    </xf>
    <xf numFmtId="1" fontId="4" fillId="17" borderId="0" xfId="0" applyNumberFormat="1" applyFont="1" applyFill="1" applyBorder="1" applyAlignment="1">
      <alignment horizontal="center" vertical="center" wrapText="1"/>
    </xf>
    <xf numFmtId="164" fontId="4" fillId="17" borderId="0" xfId="0" applyNumberFormat="1" applyFont="1" applyFill="1" applyBorder="1" applyAlignment="1">
      <alignment horizontal="center" vertical="center" wrapText="1"/>
    </xf>
    <xf numFmtId="0" fontId="4" fillId="18" borderId="59" xfId="0" applyFont="1" applyFill="1" applyBorder="1" applyAlignment="1">
      <alignment horizontal="center" vertical="center" wrapText="1"/>
    </xf>
    <xf numFmtId="164" fontId="4" fillId="18" borderId="0" xfId="0" applyNumberFormat="1" applyFont="1" applyFill="1" applyBorder="1" applyAlignment="1">
      <alignment horizontal="center" vertical="center" wrapText="1"/>
    </xf>
    <xf numFmtId="164" fontId="4" fillId="18" borderId="60" xfId="0" applyNumberFormat="1" applyFont="1" applyFill="1" applyBorder="1" applyAlignment="1">
      <alignment horizontal="center" vertical="center" wrapText="1"/>
    </xf>
    <xf numFmtId="0" fontId="4" fillId="18" borderId="0" xfId="0" applyFont="1" applyFill="1" applyBorder="1" applyAlignment="1">
      <alignment horizontal="center" vertical="center" wrapText="1"/>
    </xf>
    <xf numFmtId="0" fontId="4" fillId="17" borderId="59" xfId="0" applyFont="1" applyFill="1" applyBorder="1" applyAlignment="1">
      <alignment horizontal="center" vertical="center" wrapText="1"/>
    </xf>
    <xf numFmtId="164" fontId="4" fillId="17" borderId="60" xfId="0" applyNumberFormat="1" applyFont="1" applyFill="1" applyBorder="1" applyAlignment="1">
      <alignment horizontal="center" vertical="center" wrapText="1"/>
    </xf>
    <xf numFmtId="0" fontId="4" fillId="17" borderId="0" xfId="0" applyFont="1" applyFill="1" applyBorder="1" applyAlignment="1">
      <alignment horizontal="center" vertical="center" wrapText="1"/>
    </xf>
    <xf numFmtId="0" fontId="4" fillId="18" borderId="65" xfId="0" applyFont="1" applyFill="1" applyBorder="1" applyAlignment="1">
      <alignment horizontal="center" vertical="center" wrapText="1"/>
    </xf>
    <xf numFmtId="164" fontId="4" fillId="18" borderId="65" xfId="0" applyNumberFormat="1" applyFont="1" applyFill="1" applyBorder="1" applyAlignment="1">
      <alignment horizontal="center" vertical="center" wrapText="1"/>
    </xf>
    <xf numFmtId="0" fontId="4" fillId="16" borderId="66" xfId="0" applyFont="1" applyFill="1" applyBorder="1" applyAlignment="1" quotePrefix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59" xfId="0" applyFont="1" applyFill="1" applyBorder="1" applyAlignment="1">
      <alignment horizontal="center" vertical="center" wrapText="1"/>
    </xf>
    <xf numFmtId="164" fontId="0" fillId="0" borderId="60" xfId="0" applyNumberFormat="1" applyFont="1" applyFill="1" applyBorder="1" applyAlignment="1">
      <alignment horizontal="center" vertical="center" wrapText="1"/>
    </xf>
    <xf numFmtId="164" fontId="0" fillId="0" borderId="65" xfId="0" applyNumberFormat="1" applyFont="1" applyFill="1" applyBorder="1" applyAlignment="1">
      <alignment horizontal="center" vertical="center" wrapText="1"/>
    </xf>
    <xf numFmtId="164" fontId="0" fillId="2" borderId="0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 wrapText="1"/>
    </xf>
    <xf numFmtId="0" fontId="16" fillId="0" borderId="59" xfId="0" applyFont="1" applyBorder="1" applyAlignment="1">
      <alignment horizontal="center" vertical="center"/>
    </xf>
    <xf numFmtId="0" fontId="16" fillId="0" borderId="60" xfId="0" applyFont="1" applyFill="1" applyBorder="1" applyAlignment="1">
      <alignment horizontal="center" vertical="center" wrapText="1"/>
    </xf>
    <xf numFmtId="0" fontId="5" fillId="8" borderId="59" xfId="0" applyFont="1" applyFill="1" applyBorder="1" applyAlignment="1">
      <alignment horizontal="center" vertical="center"/>
    </xf>
    <xf numFmtId="0" fontId="5" fillId="8" borderId="60" xfId="0" applyFont="1" applyFill="1" applyBorder="1" applyAlignment="1">
      <alignment horizontal="center" vertical="center"/>
    </xf>
    <xf numFmtId="0" fontId="4" fillId="8" borderId="0" xfId="0" applyFont="1" applyFill="1" applyBorder="1" applyAlignment="1" quotePrefix="1">
      <alignment horizontal="center" vertical="center"/>
    </xf>
    <xf numFmtId="0" fontId="9" fillId="19" borderId="0" xfId="0" applyFont="1" applyFill="1" applyBorder="1" applyAlignment="1">
      <alignment horizontal="center" vertical="center" wrapText="1"/>
    </xf>
    <xf numFmtId="0" fontId="9" fillId="8" borderId="62" xfId="0" applyFont="1" applyFill="1" applyBorder="1" applyAlignment="1">
      <alignment horizontal="center" vertical="center" wrapText="1"/>
    </xf>
    <xf numFmtId="3" fontId="4" fillId="20" borderId="0" xfId="0" applyNumberFormat="1" applyFont="1" applyFill="1" applyBorder="1" applyAlignment="1">
      <alignment horizontal="center" vertical="center" wrapText="1"/>
    </xf>
    <xf numFmtId="3" fontId="4" fillId="20" borderId="59" xfId="0" applyNumberFormat="1" applyFont="1" applyFill="1" applyBorder="1" applyAlignment="1">
      <alignment horizontal="center" vertical="center" wrapText="1"/>
    </xf>
    <xf numFmtId="3" fontId="4" fillId="20" borderId="60" xfId="0" applyNumberFormat="1" applyFont="1" applyFill="1" applyBorder="1" applyAlignment="1">
      <alignment horizontal="center" vertical="center" wrapText="1"/>
    </xf>
    <xf numFmtId="0" fontId="4" fillId="13" borderId="59" xfId="0" applyFont="1" applyFill="1" applyBorder="1" applyAlignment="1">
      <alignment horizontal="center" vertical="center" wrapText="1"/>
    </xf>
    <xf numFmtId="164" fontId="4" fillId="13" borderId="0" xfId="0" applyNumberFormat="1" applyFont="1" applyFill="1" applyBorder="1" applyAlignment="1">
      <alignment horizontal="center" vertical="center" wrapText="1"/>
    </xf>
    <xf numFmtId="164" fontId="4" fillId="13" borderId="6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0" fontId="16" fillId="5" borderId="59" xfId="0" applyFont="1" applyFill="1" applyBorder="1" applyAlignment="1">
      <alignment horizontal="center" vertical="center" wrapText="1"/>
    </xf>
    <xf numFmtId="0" fontId="16" fillId="9" borderId="60" xfId="0" applyFont="1" applyFill="1" applyBorder="1" applyAlignment="1">
      <alignment horizontal="center" vertical="center"/>
    </xf>
    <xf numFmtId="0" fontId="4" fillId="5" borderId="62" xfId="0" applyFont="1" applyFill="1" applyBorder="1" applyAlignment="1">
      <alignment horizontal="center" vertical="center" wrapText="1"/>
    </xf>
    <xf numFmtId="0" fontId="4" fillId="5" borderId="7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1" fillId="0" borderId="72" xfId="0" applyFont="1" applyFill="1" applyBorder="1" applyAlignment="1">
      <alignment horizontal="center" vertical="center" wrapText="1"/>
    </xf>
    <xf numFmtId="0" fontId="4" fillId="21" borderId="73" xfId="0" applyFont="1" applyFill="1" applyBorder="1" applyAlignment="1">
      <alignment horizontal="center" vertical="center" wrapText="1"/>
    </xf>
    <xf numFmtId="0" fontId="4" fillId="21" borderId="74" xfId="0" applyFont="1" applyFill="1" applyBorder="1" applyAlignment="1">
      <alignment horizontal="center" vertical="center" wrapText="1"/>
    </xf>
    <xf numFmtId="0" fontId="5" fillId="21" borderId="75" xfId="0" applyFont="1" applyFill="1" applyBorder="1" applyAlignment="1">
      <alignment horizontal="center" vertical="center" wrapText="1"/>
    </xf>
    <xf numFmtId="0" fontId="4" fillId="16" borderId="75" xfId="0" applyFont="1" applyFill="1" applyBorder="1" applyAlignment="1">
      <alignment horizontal="center" vertical="center" wrapText="1"/>
    </xf>
    <xf numFmtId="0" fontId="4" fillId="21" borderId="75" xfId="0" applyFont="1" applyFill="1" applyBorder="1" applyAlignment="1">
      <alignment horizontal="center" vertical="center" wrapText="1"/>
    </xf>
    <xf numFmtId="0" fontId="4" fillId="16" borderId="74" xfId="0" applyFont="1" applyFill="1" applyBorder="1" applyAlignment="1">
      <alignment horizontal="center" vertical="center" wrapText="1"/>
    </xf>
    <xf numFmtId="0" fontId="4" fillId="16" borderId="76" xfId="0" applyFont="1" applyFill="1" applyBorder="1" applyAlignment="1">
      <alignment horizontal="center" vertical="center" wrapText="1"/>
    </xf>
    <xf numFmtId="3" fontId="3" fillId="22" borderId="75" xfId="0" applyNumberFormat="1" applyFont="1" applyFill="1" applyBorder="1" applyAlignment="1">
      <alignment horizontal="center" vertical="center" wrapText="1"/>
    </xf>
    <xf numFmtId="3" fontId="3" fillId="22" borderId="77" xfId="0" applyNumberFormat="1" applyFont="1" applyFill="1" applyBorder="1" applyAlignment="1">
      <alignment horizontal="center" vertical="center" wrapText="1"/>
    </xf>
    <xf numFmtId="3" fontId="3" fillId="22" borderId="78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Alignment="1">
      <alignment/>
    </xf>
    <xf numFmtId="0" fontId="5" fillId="21" borderId="77" xfId="0" applyFont="1" applyFill="1" applyBorder="1" applyAlignment="1">
      <alignment horizontal="center" vertical="center" wrapText="1"/>
    </xf>
    <xf numFmtId="0" fontId="5" fillId="21" borderId="75" xfId="0" applyFont="1" applyFill="1" applyBorder="1" applyAlignment="1">
      <alignment horizontal="center" vertical="center" wrapText="1"/>
    </xf>
    <xf numFmtId="0" fontId="5" fillId="14" borderId="75" xfId="0" applyFont="1" applyFill="1" applyBorder="1" applyAlignment="1">
      <alignment horizontal="center" vertical="center" wrapText="1"/>
    </xf>
    <xf numFmtId="0" fontId="5" fillId="21" borderId="78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14" fillId="11" borderId="79" xfId="0" applyFont="1" applyFill="1" applyBorder="1" applyAlignment="1">
      <alignment horizontal="center" wrapText="1"/>
    </xf>
    <xf numFmtId="0" fontId="14" fillId="11" borderId="51" xfId="0" applyFont="1" applyFill="1" applyBorder="1" applyAlignment="1">
      <alignment horizontal="center" wrapText="1"/>
    </xf>
    <xf numFmtId="0" fontId="14" fillId="12" borderId="79" xfId="0" applyFont="1" applyFill="1" applyBorder="1" applyAlignment="1">
      <alignment horizontal="center" wrapText="1"/>
    </xf>
    <xf numFmtId="0" fontId="14" fillId="12" borderId="51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4BD5E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170"/>
  <sheetViews>
    <sheetView showGridLines="0" tabSelected="1" workbookViewId="0" topLeftCell="A1">
      <selection activeCell="Z9" sqref="Z9"/>
    </sheetView>
  </sheetViews>
  <sheetFormatPr defaultColWidth="9.140625" defaultRowHeight="12.75"/>
  <cols>
    <col min="1" max="1" width="6.421875" style="0" bestFit="1" customWidth="1"/>
    <col min="2" max="2" width="6.7109375" style="0" bestFit="1" customWidth="1"/>
    <col min="3" max="3" width="5.421875" style="0" customWidth="1"/>
    <col min="4" max="4" width="9.57421875" style="0" customWidth="1"/>
    <col min="5" max="6" width="5.140625" style="0" bestFit="1" customWidth="1"/>
    <col min="7" max="7" width="7.00390625" style="0" bestFit="1" customWidth="1"/>
    <col min="8" max="11" width="5.140625" style="0" bestFit="1" customWidth="1"/>
    <col min="12" max="17" width="4.8515625" style="0" bestFit="1" customWidth="1"/>
    <col min="18" max="18" width="4.421875" style="0" bestFit="1" customWidth="1"/>
    <col min="19" max="19" width="4.140625" style="0" bestFit="1" customWidth="1"/>
    <col min="20" max="20" width="4.00390625" style="0" bestFit="1" customWidth="1"/>
    <col min="21" max="21" width="1.57421875" style="0" hidden="1" customWidth="1"/>
    <col min="22" max="30" width="18.7109375" style="0" customWidth="1"/>
    <col min="31" max="16384" width="11.57421875" style="0" customWidth="1"/>
  </cols>
  <sheetData>
    <row r="1" spans="1:250" s="1" customFormat="1" ht="24.75" thickBot="1">
      <c r="A1" s="212" t="s">
        <v>183</v>
      </c>
      <c r="B1" s="211"/>
      <c r="C1" s="211"/>
      <c r="D1" s="213" t="s">
        <v>22</v>
      </c>
      <c r="E1" s="158" t="s">
        <v>1</v>
      </c>
      <c r="F1" s="150" t="s">
        <v>2</v>
      </c>
      <c r="G1" s="149" t="s">
        <v>3</v>
      </c>
      <c r="H1" s="150" t="s">
        <v>4</v>
      </c>
      <c r="I1" s="149" t="s">
        <v>5</v>
      </c>
      <c r="J1" s="150" t="s">
        <v>6</v>
      </c>
      <c r="K1" s="149" t="s">
        <v>7</v>
      </c>
      <c r="L1" s="150" t="s">
        <v>8</v>
      </c>
      <c r="M1" s="149" t="s">
        <v>9</v>
      </c>
      <c r="N1" s="150" t="s">
        <v>10</v>
      </c>
      <c r="O1" s="149" t="s">
        <v>11</v>
      </c>
      <c r="P1" s="150" t="s">
        <v>12</v>
      </c>
      <c r="Q1" s="149" t="s">
        <v>13</v>
      </c>
      <c r="R1" s="150" t="s">
        <v>14</v>
      </c>
      <c r="S1" s="151" t="s">
        <v>15</v>
      </c>
      <c r="T1" s="150" t="s">
        <v>16</v>
      </c>
      <c r="IO1"/>
      <c r="IP1"/>
    </row>
    <row r="2" spans="1:250" s="1" customFormat="1" ht="12.75">
      <c r="A2" s="127"/>
      <c r="D2" s="214" t="s">
        <v>21</v>
      </c>
      <c r="E2" s="159">
        <v>250</v>
      </c>
      <c r="F2" s="128">
        <v>256</v>
      </c>
      <c r="G2" s="127">
        <v>262</v>
      </c>
      <c r="H2" s="128">
        <v>268</v>
      </c>
      <c r="I2" s="127">
        <v>275</v>
      </c>
      <c r="J2" s="128">
        <v>281</v>
      </c>
      <c r="K2" s="127">
        <v>287</v>
      </c>
      <c r="L2" s="128">
        <v>294</v>
      </c>
      <c r="M2" s="127">
        <v>301</v>
      </c>
      <c r="N2" s="128">
        <v>307</v>
      </c>
      <c r="O2" s="127">
        <v>314</v>
      </c>
      <c r="P2" s="128">
        <v>321</v>
      </c>
      <c r="Q2" s="127">
        <v>328</v>
      </c>
      <c r="R2" s="128">
        <v>342</v>
      </c>
      <c r="S2" s="127">
        <v>357</v>
      </c>
      <c r="T2" s="152"/>
      <c r="IO2"/>
      <c r="IP2"/>
    </row>
    <row r="3" spans="1:250" s="1" customFormat="1" ht="12.75">
      <c r="A3" s="127"/>
      <c r="D3" s="215" t="s">
        <v>171</v>
      </c>
      <c r="E3" s="182" t="s">
        <v>172</v>
      </c>
      <c r="F3" s="141"/>
      <c r="G3" s="140" t="s">
        <v>148</v>
      </c>
      <c r="H3" s="141" t="s">
        <v>149</v>
      </c>
      <c r="I3" s="140" t="s">
        <v>149</v>
      </c>
      <c r="J3" s="141" t="s">
        <v>148</v>
      </c>
      <c r="K3" s="140" t="s">
        <v>150</v>
      </c>
      <c r="L3" s="141" t="s">
        <v>151</v>
      </c>
      <c r="M3" s="140" t="s">
        <v>152</v>
      </c>
      <c r="N3" s="141" t="s">
        <v>153</v>
      </c>
      <c r="O3" s="140" t="s">
        <v>154</v>
      </c>
      <c r="P3" s="141" t="s">
        <v>155</v>
      </c>
      <c r="Q3" s="142" t="s">
        <v>156</v>
      </c>
      <c r="R3" s="143" t="s">
        <v>157</v>
      </c>
      <c r="S3" s="140"/>
      <c r="T3" s="153"/>
      <c r="IO3"/>
      <c r="IP3"/>
    </row>
    <row r="4" spans="1:250" s="1" customFormat="1" ht="12.75">
      <c r="A4" s="127"/>
      <c r="B4" s="127" t="s">
        <v>22</v>
      </c>
      <c r="C4" s="183"/>
      <c r="D4" s="226" t="s">
        <v>166</v>
      </c>
      <c r="E4" s="167" t="s">
        <v>169</v>
      </c>
      <c r="F4" s="128"/>
      <c r="G4" s="129" t="s">
        <v>158</v>
      </c>
      <c r="H4" s="128">
        <v>233.1</v>
      </c>
      <c r="I4" s="127">
        <v>244</v>
      </c>
      <c r="J4" s="128">
        <v>255.8</v>
      </c>
      <c r="K4" s="127">
        <v>269.4</v>
      </c>
      <c r="L4" s="128">
        <v>282.1</v>
      </c>
      <c r="M4" s="127">
        <v>295.7</v>
      </c>
      <c r="N4" s="128">
        <v>310.3</v>
      </c>
      <c r="O4" s="127">
        <v>324.3</v>
      </c>
      <c r="P4" s="128">
        <v>340.2</v>
      </c>
      <c r="Q4" s="127">
        <v>358.3</v>
      </c>
      <c r="R4" s="130">
        <v>391.9</v>
      </c>
      <c r="S4" s="127"/>
      <c r="T4" s="152"/>
      <c r="IO4"/>
      <c r="IP4"/>
    </row>
    <row r="5" spans="1:250" s="1" customFormat="1" ht="12.75">
      <c r="A5" s="127"/>
      <c r="B5" s="127" t="s">
        <v>22</v>
      </c>
      <c r="C5" s="183"/>
      <c r="D5" s="227"/>
      <c r="E5" s="168" t="s">
        <v>170</v>
      </c>
      <c r="F5" s="128"/>
      <c r="G5" s="129" t="s">
        <v>159</v>
      </c>
      <c r="H5" s="128">
        <v>234.1</v>
      </c>
      <c r="I5" s="127">
        <v>244.5</v>
      </c>
      <c r="J5" s="128">
        <v>255.4</v>
      </c>
      <c r="K5" s="127">
        <v>269.4</v>
      </c>
      <c r="L5" s="128">
        <v>282.6</v>
      </c>
      <c r="M5" s="127">
        <v>295.7</v>
      </c>
      <c r="N5" s="128">
        <v>309.8</v>
      </c>
      <c r="O5" s="127">
        <v>324.8</v>
      </c>
      <c r="P5" s="128">
        <v>334.8</v>
      </c>
      <c r="Q5" s="127">
        <v>358.3</v>
      </c>
      <c r="R5" s="128">
        <v>375.6</v>
      </c>
      <c r="S5" s="127"/>
      <c r="T5" s="152"/>
      <c r="IO5"/>
      <c r="IP5"/>
    </row>
    <row r="6" spans="1:250" s="1" customFormat="1" ht="12.75" customHeight="1">
      <c r="A6" s="127"/>
      <c r="D6" s="228" t="s">
        <v>167</v>
      </c>
      <c r="E6" s="161" t="s">
        <v>169</v>
      </c>
      <c r="F6" s="179"/>
      <c r="G6" s="129" t="s">
        <v>160</v>
      </c>
      <c r="H6" s="179" t="s">
        <v>26</v>
      </c>
      <c r="I6" s="131">
        <v>233.1</v>
      </c>
      <c r="J6" s="179">
        <v>244</v>
      </c>
      <c r="K6" s="131">
        <v>255.8</v>
      </c>
      <c r="L6" s="179">
        <v>269.4</v>
      </c>
      <c r="M6" s="131">
        <v>282.1</v>
      </c>
      <c r="N6" s="179">
        <v>295.7</v>
      </c>
      <c r="O6" s="131">
        <v>310.3</v>
      </c>
      <c r="P6" s="179">
        <v>324.3</v>
      </c>
      <c r="Q6" s="131">
        <v>340.2</v>
      </c>
      <c r="R6" s="179">
        <v>374.7</v>
      </c>
      <c r="S6" s="127"/>
      <c r="T6" s="154"/>
      <c r="IO6"/>
      <c r="IP6"/>
    </row>
    <row r="7" spans="1:250" s="1" customFormat="1" ht="12.75">
      <c r="A7" s="127"/>
      <c r="B7" s="192" t="s">
        <v>22</v>
      </c>
      <c r="C7" s="191" t="s">
        <v>22</v>
      </c>
      <c r="D7" s="228"/>
      <c r="E7" s="161" t="s">
        <v>170</v>
      </c>
      <c r="F7" s="179"/>
      <c r="G7" s="129" t="s">
        <v>161</v>
      </c>
      <c r="H7" s="179" t="s">
        <v>26</v>
      </c>
      <c r="I7" s="131">
        <v>234.1</v>
      </c>
      <c r="J7" s="179">
        <v>244.5</v>
      </c>
      <c r="K7" s="131">
        <v>255.4</v>
      </c>
      <c r="L7" s="179">
        <v>269.4</v>
      </c>
      <c r="M7" s="131">
        <v>282.1</v>
      </c>
      <c r="N7" s="179">
        <v>295.7</v>
      </c>
      <c r="O7" s="131">
        <v>309.8</v>
      </c>
      <c r="P7" s="179">
        <v>319.8</v>
      </c>
      <c r="Q7" s="131">
        <v>340.2</v>
      </c>
      <c r="R7" s="179">
        <v>373.3</v>
      </c>
      <c r="S7" s="127"/>
      <c r="T7" s="154"/>
      <c r="IO7"/>
      <c r="IP7"/>
    </row>
    <row r="8" spans="1:250" s="1" customFormat="1" ht="12.75">
      <c r="A8" s="206" t="s">
        <v>24</v>
      </c>
      <c r="B8" s="192" t="s">
        <v>22</v>
      </c>
      <c r="C8" s="191" t="s">
        <v>22</v>
      </c>
      <c r="D8" s="216" t="s">
        <v>23</v>
      </c>
      <c r="E8" s="168" t="s">
        <v>169</v>
      </c>
      <c r="F8" s="128"/>
      <c r="G8" s="129"/>
      <c r="H8" s="128" t="s">
        <v>26</v>
      </c>
      <c r="I8" s="127" t="s">
        <v>26</v>
      </c>
      <c r="J8" s="128">
        <v>245</v>
      </c>
      <c r="K8" s="127">
        <v>254</v>
      </c>
      <c r="L8" s="128">
        <v>254</v>
      </c>
      <c r="M8" s="127">
        <v>281</v>
      </c>
      <c r="N8" s="128">
        <v>304</v>
      </c>
      <c r="O8" s="127">
        <v>308</v>
      </c>
      <c r="P8" s="128"/>
      <c r="Q8" s="127">
        <v>345</v>
      </c>
      <c r="R8" s="128"/>
      <c r="S8" s="127"/>
      <c r="T8" s="152"/>
      <c r="IO8"/>
      <c r="IP8"/>
    </row>
    <row r="9" spans="1:250" s="1" customFormat="1" ht="12.75">
      <c r="A9" s="224"/>
      <c r="B9" s="183" t="s">
        <v>182</v>
      </c>
      <c r="C9" s="191"/>
      <c r="D9" s="226" t="s">
        <v>168</v>
      </c>
      <c r="E9" s="169" t="s">
        <v>169</v>
      </c>
      <c r="F9" s="134"/>
      <c r="G9" s="136" t="s">
        <v>162</v>
      </c>
      <c r="H9" s="134" t="s">
        <v>26</v>
      </c>
      <c r="I9" s="133" t="s">
        <v>26</v>
      </c>
      <c r="J9" s="134" t="s">
        <v>26</v>
      </c>
      <c r="K9" s="133">
        <v>233.6</v>
      </c>
      <c r="L9" s="134">
        <v>244</v>
      </c>
      <c r="M9" s="133">
        <v>255.8</v>
      </c>
      <c r="N9" s="134">
        <v>269.4</v>
      </c>
      <c r="O9" s="133">
        <v>282.1</v>
      </c>
      <c r="P9" s="134">
        <v>295.7</v>
      </c>
      <c r="Q9" s="133">
        <v>310.3</v>
      </c>
      <c r="R9" s="134">
        <v>340.2</v>
      </c>
      <c r="S9" s="133"/>
      <c r="T9" s="155"/>
      <c r="IO9"/>
      <c r="IP9"/>
    </row>
    <row r="10" spans="1:250" s="1" customFormat="1" ht="12" customHeight="1">
      <c r="A10" s="225"/>
      <c r="B10" s="191" t="s">
        <v>181</v>
      </c>
      <c r="C10" s="191"/>
      <c r="D10" s="229"/>
      <c r="E10" s="170" t="s">
        <v>170</v>
      </c>
      <c r="F10" s="145"/>
      <c r="G10" s="139" t="s">
        <v>163</v>
      </c>
      <c r="H10" s="145" t="s">
        <v>26</v>
      </c>
      <c r="I10" s="144" t="s">
        <v>26</v>
      </c>
      <c r="J10" s="145" t="s">
        <v>26</v>
      </c>
      <c r="K10" s="144">
        <v>234.1</v>
      </c>
      <c r="L10" s="145">
        <v>244.5</v>
      </c>
      <c r="M10" s="144">
        <v>255.4</v>
      </c>
      <c r="N10" s="145">
        <v>269.4</v>
      </c>
      <c r="O10" s="144">
        <v>282.1</v>
      </c>
      <c r="P10" s="145">
        <v>292.1</v>
      </c>
      <c r="Q10" s="144">
        <v>309.8</v>
      </c>
      <c r="R10" s="145">
        <v>340.2</v>
      </c>
      <c r="S10" s="144"/>
      <c r="T10" s="156"/>
      <c r="IO10"/>
      <c r="IP10"/>
    </row>
    <row r="11" spans="1:250" s="1" customFormat="1" ht="12.75">
      <c r="A11" s="207" t="s">
        <v>175</v>
      </c>
      <c r="B11" s="193" t="s">
        <v>121</v>
      </c>
      <c r="C11" s="195" t="s">
        <v>178</v>
      </c>
      <c r="D11" s="217" t="s">
        <v>25</v>
      </c>
      <c r="E11" s="159">
        <v>225</v>
      </c>
      <c r="F11" s="128">
        <v>236</v>
      </c>
      <c r="G11" s="127">
        <v>248</v>
      </c>
      <c r="H11" s="128">
        <v>260</v>
      </c>
      <c r="I11" s="127">
        <v>273</v>
      </c>
      <c r="J11" s="128">
        <v>287</v>
      </c>
      <c r="K11" s="127">
        <v>301</v>
      </c>
      <c r="L11" s="128">
        <v>316</v>
      </c>
      <c r="M11" s="127">
        <v>331</v>
      </c>
      <c r="N11" s="128">
        <v>347</v>
      </c>
      <c r="O11" s="127">
        <v>363</v>
      </c>
      <c r="P11" s="128">
        <v>370</v>
      </c>
      <c r="Q11" s="127">
        <v>377</v>
      </c>
      <c r="R11" s="128" t="s">
        <v>26</v>
      </c>
      <c r="S11" s="127" t="s">
        <v>26</v>
      </c>
      <c r="T11" s="152"/>
      <c r="IO11"/>
      <c r="IP11"/>
    </row>
    <row r="12" spans="1:250" s="1" customFormat="1" ht="12.75">
      <c r="A12" s="208" t="s">
        <v>176</v>
      </c>
      <c r="B12" s="194" t="s">
        <v>18</v>
      </c>
      <c r="C12" s="196" t="s">
        <v>177</v>
      </c>
      <c r="D12" s="218" t="s">
        <v>27</v>
      </c>
      <c r="E12" s="159">
        <v>243</v>
      </c>
      <c r="F12" s="128">
        <v>255</v>
      </c>
      <c r="G12" s="127">
        <v>267</v>
      </c>
      <c r="H12" s="128">
        <v>280</v>
      </c>
      <c r="I12" s="127">
        <v>294</v>
      </c>
      <c r="J12" s="128">
        <v>309</v>
      </c>
      <c r="K12" s="127">
        <v>324</v>
      </c>
      <c r="L12" s="128">
        <v>340</v>
      </c>
      <c r="M12" s="127">
        <v>356</v>
      </c>
      <c r="N12" s="128">
        <v>366</v>
      </c>
      <c r="O12" s="127">
        <v>377</v>
      </c>
      <c r="P12" s="128">
        <v>377</v>
      </c>
      <c r="Q12" s="127">
        <v>377</v>
      </c>
      <c r="R12" s="128" t="s">
        <v>26</v>
      </c>
      <c r="S12" s="127" t="s">
        <v>26</v>
      </c>
      <c r="T12" s="152"/>
      <c r="IO12"/>
      <c r="IP12"/>
    </row>
    <row r="13" spans="1:250" s="1" customFormat="1" ht="12.75">
      <c r="A13" s="129" t="s">
        <v>28</v>
      </c>
      <c r="B13" s="127" t="s">
        <v>121</v>
      </c>
      <c r="C13" s="197" t="s">
        <v>169</v>
      </c>
      <c r="D13" s="219" t="s">
        <v>29</v>
      </c>
      <c r="E13" s="160" t="s">
        <v>30</v>
      </c>
      <c r="F13" s="141">
        <v>257</v>
      </c>
      <c r="G13" s="146">
        <v>271</v>
      </c>
      <c r="H13" s="141">
        <v>286</v>
      </c>
      <c r="I13" s="140" t="s">
        <v>31</v>
      </c>
      <c r="J13" s="141">
        <v>315</v>
      </c>
      <c r="K13" s="140" t="s">
        <v>32</v>
      </c>
      <c r="L13" s="141">
        <v>343</v>
      </c>
      <c r="M13" s="140">
        <v>356</v>
      </c>
      <c r="N13" s="141">
        <v>364</v>
      </c>
      <c r="O13" s="140">
        <v>372</v>
      </c>
      <c r="P13" s="141">
        <v>374</v>
      </c>
      <c r="Q13" s="140">
        <v>377</v>
      </c>
      <c r="R13" s="141">
        <v>377</v>
      </c>
      <c r="S13" s="140">
        <v>377</v>
      </c>
      <c r="T13" s="153"/>
      <c r="IO13"/>
      <c r="IP13"/>
    </row>
    <row r="14" spans="1:250" s="1" customFormat="1" ht="12.75">
      <c r="A14" s="129" t="s">
        <v>33</v>
      </c>
      <c r="B14" s="127" t="s">
        <v>179</v>
      </c>
      <c r="C14" s="198" t="s">
        <v>101</v>
      </c>
      <c r="D14" s="218" t="s">
        <v>147</v>
      </c>
      <c r="E14" s="159" t="s">
        <v>34</v>
      </c>
      <c r="F14" s="128" t="s">
        <v>34</v>
      </c>
      <c r="G14" s="127" t="s">
        <v>34</v>
      </c>
      <c r="H14" s="128" t="s">
        <v>34</v>
      </c>
      <c r="I14" s="127" t="s">
        <v>34</v>
      </c>
      <c r="J14" s="128" t="s">
        <v>35</v>
      </c>
      <c r="K14" s="127" t="s">
        <v>35</v>
      </c>
      <c r="L14" s="128" t="s">
        <v>36</v>
      </c>
      <c r="M14" s="127" t="s">
        <v>37</v>
      </c>
      <c r="N14" s="128" t="s">
        <v>38</v>
      </c>
      <c r="O14" s="127" t="s">
        <v>39</v>
      </c>
      <c r="P14" s="128" t="s">
        <v>40</v>
      </c>
      <c r="Q14" s="127" t="s">
        <v>41</v>
      </c>
      <c r="R14" s="128" t="s">
        <v>42</v>
      </c>
      <c r="S14" s="127" t="s">
        <v>43</v>
      </c>
      <c r="T14" s="152"/>
      <c r="IO14"/>
      <c r="IP14"/>
    </row>
    <row r="15" spans="1:250" s="1" customFormat="1" ht="12.75" customHeight="1" thickBot="1">
      <c r="A15" s="209" t="s">
        <v>120</v>
      </c>
      <c r="B15" s="147" t="s">
        <v>180</v>
      </c>
      <c r="C15" s="199" t="s">
        <v>102</v>
      </c>
      <c r="D15" s="220" t="s">
        <v>44</v>
      </c>
      <c r="E15" s="163">
        <v>206</v>
      </c>
      <c r="F15" s="148">
        <v>217</v>
      </c>
      <c r="G15" s="147">
        <v>228</v>
      </c>
      <c r="H15" s="148">
        <v>240</v>
      </c>
      <c r="I15" s="147">
        <v>253</v>
      </c>
      <c r="J15" s="148">
        <v>266</v>
      </c>
      <c r="K15" s="147">
        <v>279</v>
      </c>
      <c r="L15" s="148">
        <v>294</v>
      </c>
      <c r="M15" s="147">
        <v>309</v>
      </c>
      <c r="N15" s="148">
        <v>325</v>
      </c>
      <c r="O15" s="147">
        <v>341</v>
      </c>
      <c r="P15" s="148">
        <v>355</v>
      </c>
      <c r="Q15" s="147">
        <v>370</v>
      </c>
      <c r="R15" s="148">
        <v>377</v>
      </c>
      <c r="S15" s="147">
        <v>377</v>
      </c>
      <c r="T15" s="157"/>
      <c r="IO15"/>
      <c r="IP15"/>
    </row>
    <row r="16" spans="1:250" s="1" customFormat="1" ht="13.5" thickTop="1">
      <c r="A16" s="210">
        <v>24500</v>
      </c>
      <c r="B16" s="127">
        <v>174</v>
      </c>
      <c r="C16" s="200"/>
      <c r="D16" s="221"/>
      <c r="E16" s="166"/>
      <c r="F16" s="128"/>
      <c r="G16" s="127"/>
      <c r="H16" s="128"/>
      <c r="I16" s="185" t="s">
        <v>173</v>
      </c>
      <c r="J16" s="128"/>
      <c r="K16" s="127"/>
      <c r="L16" s="128"/>
      <c r="M16" s="127"/>
      <c r="N16" s="132"/>
      <c r="O16" s="127">
        <v>292</v>
      </c>
      <c r="P16" s="128">
        <f>((O16-Q16)/2)+Q16</f>
        <v>289</v>
      </c>
      <c r="Q16" s="176">
        <v>286</v>
      </c>
      <c r="R16" s="128">
        <v>282</v>
      </c>
      <c r="S16" s="127">
        <v>278</v>
      </c>
      <c r="T16" s="128">
        <v>273</v>
      </c>
      <c r="IO16"/>
      <c r="IP16"/>
    </row>
    <row r="17" spans="1:250" s="1" customFormat="1" ht="12.75">
      <c r="A17" s="129"/>
      <c r="B17" s="127"/>
      <c r="C17" s="200" t="s">
        <v>103</v>
      </c>
      <c r="D17" s="221">
        <v>360000</v>
      </c>
      <c r="E17" s="164"/>
      <c r="F17" s="40"/>
      <c r="G17" s="41"/>
      <c r="H17" s="40"/>
      <c r="I17" s="184" t="s">
        <v>173</v>
      </c>
      <c r="J17" s="40"/>
      <c r="K17" s="41"/>
      <c r="L17" s="40"/>
      <c r="M17" s="41"/>
      <c r="N17" s="40"/>
      <c r="O17" s="41">
        <v>0.788</v>
      </c>
      <c r="P17" s="40">
        <f>((O17-Q17)/2)+Q17</f>
        <v>0.7655000000000001</v>
      </c>
      <c r="Q17" s="174">
        <v>0.743</v>
      </c>
      <c r="R17" s="40">
        <v>0.705</v>
      </c>
      <c r="S17" s="41">
        <v>0.664</v>
      </c>
      <c r="T17" s="40"/>
      <c r="IO17"/>
      <c r="IP17"/>
    </row>
    <row r="18" spans="1:250" s="1" customFormat="1" ht="12.75">
      <c r="A18" s="129"/>
      <c r="B18" s="127"/>
      <c r="C18" s="200" t="s">
        <v>104</v>
      </c>
      <c r="D18" s="221"/>
      <c r="E18" s="164"/>
      <c r="F18" s="40"/>
      <c r="G18" s="41"/>
      <c r="H18" s="40"/>
      <c r="I18" s="184" t="s">
        <v>173</v>
      </c>
      <c r="J18" s="40"/>
      <c r="K18" s="41"/>
      <c r="L18" s="40"/>
      <c r="M18" s="41"/>
      <c r="N18" s="40">
        <v>0.853</v>
      </c>
      <c r="O18" s="41">
        <v>0.853</v>
      </c>
      <c r="P18" s="40">
        <v>0.851</v>
      </c>
      <c r="Q18" s="174">
        <v>0.848</v>
      </c>
      <c r="R18" s="40">
        <v>0.837</v>
      </c>
      <c r="S18" s="41">
        <v>0.8230000000000001</v>
      </c>
      <c r="T18" s="40">
        <v>0.775</v>
      </c>
      <c r="IO18"/>
      <c r="IP18"/>
    </row>
    <row r="19" spans="1:250" s="1" customFormat="1" ht="12.75">
      <c r="A19" s="136">
        <v>26700</v>
      </c>
      <c r="B19" s="133">
        <v>168</v>
      </c>
      <c r="C19" s="201"/>
      <c r="D19" s="222"/>
      <c r="E19" s="162"/>
      <c r="F19" s="134"/>
      <c r="G19" s="203" t="s">
        <v>164</v>
      </c>
      <c r="H19" s="134"/>
      <c r="I19" s="186" t="s">
        <v>173</v>
      </c>
      <c r="J19" s="134"/>
      <c r="K19" s="133"/>
      <c r="L19" s="134"/>
      <c r="M19" s="133">
        <v>287</v>
      </c>
      <c r="N19" s="135">
        <f>((M19-O19)/2)+O19</f>
        <v>284</v>
      </c>
      <c r="O19" s="173">
        <v>281</v>
      </c>
      <c r="P19" s="134">
        <f>((O19-Q19)/2)+Q19</f>
        <v>279</v>
      </c>
      <c r="Q19" s="133">
        <v>277</v>
      </c>
      <c r="R19" s="134">
        <v>273</v>
      </c>
      <c r="S19" s="133">
        <v>270</v>
      </c>
      <c r="T19" s="134">
        <v>265</v>
      </c>
      <c r="IO19"/>
      <c r="IP19"/>
    </row>
    <row r="20" spans="1:250" s="1" customFormat="1" ht="12.75">
      <c r="A20" s="129">
        <v>16000</v>
      </c>
      <c r="B20" s="127"/>
      <c r="C20" s="200" t="s">
        <v>105</v>
      </c>
      <c r="D20" s="221">
        <v>340000</v>
      </c>
      <c r="E20" s="164"/>
      <c r="F20" s="40"/>
      <c r="G20" s="204" t="s">
        <v>165</v>
      </c>
      <c r="H20" s="40"/>
      <c r="I20" s="184" t="s">
        <v>173</v>
      </c>
      <c r="J20" s="40"/>
      <c r="K20" s="41"/>
      <c r="L20" s="40"/>
      <c r="M20" s="41">
        <v>0.804</v>
      </c>
      <c r="N20" s="40">
        <f>((M20-O20)/2)+O20</f>
        <v>0.7815000000000001</v>
      </c>
      <c r="O20" s="174">
        <v>0.759</v>
      </c>
      <c r="P20" s="40">
        <f>((O20-Q20)/2)+Q20</f>
        <v>0.739</v>
      </c>
      <c r="Q20" s="41">
        <v>0.719</v>
      </c>
      <c r="R20" s="40">
        <v>0.682</v>
      </c>
      <c r="S20" s="41">
        <v>0.649</v>
      </c>
      <c r="T20" s="40"/>
      <c r="IO20"/>
      <c r="IP20"/>
    </row>
    <row r="21" spans="1:250" s="1" customFormat="1" ht="12.75">
      <c r="A21" s="139"/>
      <c r="B21" s="144"/>
      <c r="C21" s="202" t="s">
        <v>106</v>
      </c>
      <c r="D21" s="223"/>
      <c r="E21" s="165"/>
      <c r="F21" s="138"/>
      <c r="G21" s="205" t="s">
        <v>47</v>
      </c>
      <c r="H21" s="138"/>
      <c r="I21" s="187" t="s">
        <v>173</v>
      </c>
      <c r="J21" s="138"/>
      <c r="K21" s="137"/>
      <c r="L21" s="138">
        <v>0.8320000000000001</v>
      </c>
      <c r="M21" s="137">
        <v>0.853</v>
      </c>
      <c r="N21" s="138">
        <v>0.852</v>
      </c>
      <c r="O21" s="175">
        <v>0.85</v>
      </c>
      <c r="P21" s="138">
        <v>0.847</v>
      </c>
      <c r="Q21" s="137">
        <v>0.842</v>
      </c>
      <c r="R21" s="138">
        <v>0.8280000000000001</v>
      </c>
      <c r="S21" s="137">
        <v>0.812</v>
      </c>
      <c r="T21" s="138">
        <v>0.76</v>
      </c>
      <c r="IO21"/>
      <c r="IP21"/>
    </row>
    <row r="22" spans="1:250" s="1" customFormat="1" ht="12.75">
      <c r="A22" s="129">
        <v>28.7</v>
      </c>
      <c r="B22" s="127">
        <v>162</v>
      </c>
      <c r="C22" s="200"/>
      <c r="D22" s="221"/>
      <c r="E22" s="159"/>
      <c r="F22" s="128"/>
      <c r="G22" s="127"/>
      <c r="H22" s="128"/>
      <c r="I22" s="185" t="s">
        <v>173</v>
      </c>
      <c r="J22" s="128"/>
      <c r="K22" s="127">
        <v>283</v>
      </c>
      <c r="L22" s="128">
        <f>((K22-M22)/2)+M22</f>
        <v>279</v>
      </c>
      <c r="M22" s="127">
        <v>275</v>
      </c>
      <c r="N22" s="171">
        <f>((M22-O22)/2)+O22</f>
        <v>272.5</v>
      </c>
      <c r="O22" s="127">
        <v>270</v>
      </c>
      <c r="P22" s="128">
        <f>((O22-Q22)/2)+Q22</f>
        <v>268</v>
      </c>
      <c r="Q22" s="127">
        <v>266</v>
      </c>
      <c r="R22" s="128">
        <v>263</v>
      </c>
      <c r="S22" s="127">
        <v>260</v>
      </c>
      <c r="T22" s="128">
        <v>256</v>
      </c>
      <c r="IO22"/>
      <c r="IP22"/>
    </row>
    <row r="23" spans="1:250" s="1" customFormat="1" ht="12.75">
      <c r="A23" s="129">
        <v>18000</v>
      </c>
      <c r="B23" s="127"/>
      <c r="C23" s="200" t="s">
        <v>107</v>
      </c>
      <c r="D23" s="221">
        <v>320000</v>
      </c>
      <c r="E23" s="164"/>
      <c r="F23" s="40"/>
      <c r="G23" s="41"/>
      <c r="H23" s="40"/>
      <c r="I23" s="184" t="s">
        <v>173</v>
      </c>
      <c r="J23" s="40"/>
      <c r="K23" s="41">
        <v>0.8280000000000001</v>
      </c>
      <c r="L23" s="40">
        <f>((K23-M23)/2)+M23</f>
        <v>0.802</v>
      </c>
      <c r="M23" s="41">
        <v>0.776</v>
      </c>
      <c r="N23" s="172">
        <f>((M23-O23)/2)+O23</f>
        <v>0.7545</v>
      </c>
      <c r="O23" s="41">
        <v>0.733</v>
      </c>
      <c r="P23" s="40">
        <f>((O23-Q23)/2)+Q23</f>
        <v>0.712</v>
      </c>
      <c r="Q23" s="41">
        <v>0.6910000000000001</v>
      </c>
      <c r="R23" s="40">
        <v>0.66</v>
      </c>
      <c r="S23" s="41">
        <v>0.627</v>
      </c>
      <c r="T23" s="40"/>
      <c r="IO23"/>
      <c r="IP23"/>
    </row>
    <row r="24" spans="1:250" s="1" customFormat="1" ht="12.75">
      <c r="A24" s="129">
        <v>307</v>
      </c>
      <c r="B24" s="127"/>
      <c r="C24" s="200" t="s">
        <v>108</v>
      </c>
      <c r="D24" s="221"/>
      <c r="E24" s="164"/>
      <c r="F24" s="40"/>
      <c r="G24" s="41"/>
      <c r="H24" s="40"/>
      <c r="I24" s="184" t="s">
        <v>173</v>
      </c>
      <c r="J24" s="40"/>
      <c r="K24" s="41" t="s">
        <v>22</v>
      </c>
      <c r="L24" s="40">
        <v>0.853</v>
      </c>
      <c r="M24" s="41">
        <v>0.852</v>
      </c>
      <c r="N24" s="172">
        <v>0.849</v>
      </c>
      <c r="O24" s="41">
        <v>0.845</v>
      </c>
      <c r="P24" s="40">
        <v>0.84</v>
      </c>
      <c r="Q24" s="41">
        <v>0.833</v>
      </c>
      <c r="R24" s="40">
        <v>0.8170000000000001</v>
      </c>
      <c r="S24" s="41">
        <v>0.798</v>
      </c>
      <c r="T24" s="40">
        <v>0.743</v>
      </c>
      <c r="IO24"/>
      <c r="IP24"/>
    </row>
    <row r="25" spans="1:250" s="1" customFormat="1" ht="12.75">
      <c r="A25" s="136" t="s">
        <v>48</v>
      </c>
      <c r="B25" s="133">
        <v>157</v>
      </c>
      <c r="C25" s="201"/>
      <c r="D25" s="222"/>
      <c r="E25" s="162"/>
      <c r="F25" s="134"/>
      <c r="G25" s="133"/>
      <c r="H25" s="134"/>
      <c r="I25" s="186" t="s">
        <v>173</v>
      </c>
      <c r="J25" s="134"/>
      <c r="K25" s="133">
        <v>268</v>
      </c>
      <c r="L25" s="134">
        <f>((K25-M25)/2)+M25</f>
        <v>265</v>
      </c>
      <c r="M25" s="173">
        <v>262</v>
      </c>
      <c r="N25" s="135">
        <f>((M25-O25)/2)+O25</f>
        <v>260</v>
      </c>
      <c r="O25" s="133">
        <v>258</v>
      </c>
      <c r="P25" s="134">
        <f>((O25-Q25)/2)+Q25</f>
        <v>256.5</v>
      </c>
      <c r="Q25" s="133">
        <v>255</v>
      </c>
      <c r="R25" s="134">
        <v>253</v>
      </c>
      <c r="S25" s="133">
        <v>250</v>
      </c>
      <c r="T25" s="134">
        <v>247</v>
      </c>
      <c r="IO25"/>
      <c r="IP25"/>
    </row>
    <row r="26" spans="1:250" s="1" customFormat="1" ht="12.75">
      <c r="A26" s="129">
        <v>20000</v>
      </c>
      <c r="B26" s="127">
        <v>285</v>
      </c>
      <c r="C26" s="200" t="s">
        <v>109</v>
      </c>
      <c r="D26" s="221">
        <v>300000</v>
      </c>
      <c r="E26" s="188" t="s">
        <v>174</v>
      </c>
      <c r="F26" s="189" t="s">
        <v>174</v>
      </c>
      <c r="G26" s="190" t="s">
        <v>174</v>
      </c>
      <c r="H26" s="189" t="s">
        <v>174</v>
      </c>
      <c r="I26" s="190" t="s">
        <v>22</v>
      </c>
      <c r="J26" s="40"/>
      <c r="K26" s="41">
        <v>0.792</v>
      </c>
      <c r="L26" s="40">
        <f>((K26-M26)/2)+M26</f>
        <v>0.7675000000000001</v>
      </c>
      <c r="M26" s="174">
        <v>0.743</v>
      </c>
      <c r="N26" s="40">
        <f>((M26-O26)/2)+O26</f>
        <v>0.7235</v>
      </c>
      <c r="O26" s="41">
        <v>0.704</v>
      </c>
      <c r="P26" s="40">
        <f>((O26-Q26)/2)+Q26</f>
        <v>0.6845</v>
      </c>
      <c r="Q26" s="41">
        <v>0.665</v>
      </c>
      <c r="R26" s="40">
        <v>0.636</v>
      </c>
      <c r="S26" s="41">
        <v>0.609</v>
      </c>
      <c r="T26" s="40"/>
      <c r="IO26"/>
      <c r="IP26"/>
    </row>
    <row r="27" spans="1:250" s="1" customFormat="1" ht="12.75">
      <c r="A27" s="139">
        <v>297</v>
      </c>
      <c r="B27" s="144">
        <v>237</v>
      </c>
      <c r="C27" s="202" t="s">
        <v>105</v>
      </c>
      <c r="D27" s="223"/>
      <c r="E27" s="165"/>
      <c r="F27" s="138"/>
      <c r="G27" s="137"/>
      <c r="H27" s="138"/>
      <c r="I27" s="137"/>
      <c r="J27" s="138">
        <v>0.853</v>
      </c>
      <c r="K27" s="137">
        <v>0.853</v>
      </c>
      <c r="L27" s="138">
        <v>0.851</v>
      </c>
      <c r="M27" s="175">
        <v>0.848</v>
      </c>
      <c r="N27" s="138">
        <v>0.843</v>
      </c>
      <c r="O27" s="137">
        <v>0.837</v>
      </c>
      <c r="P27" s="138">
        <v>0.83</v>
      </c>
      <c r="Q27" s="137">
        <v>0.8220000000000001</v>
      </c>
      <c r="R27" s="138">
        <v>0.804</v>
      </c>
      <c r="S27" s="137">
        <v>0.783</v>
      </c>
      <c r="T27" s="138">
        <v>0.725</v>
      </c>
      <c r="IO27"/>
      <c r="IP27"/>
    </row>
    <row r="28" spans="1:250" s="1" customFormat="1" ht="12.75">
      <c r="A28" s="129">
        <v>33000</v>
      </c>
      <c r="B28" s="127">
        <v>150</v>
      </c>
      <c r="C28" s="200"/>
      <c r="D28" s="221"/>
      <c r="E28" s="159"/>
      <c r="F28" s="128"/>
      <c r="G28" s="127"/>
      <c r="H28" s="128"/>
      <c r="I28" s="127">
        <v>260</v>
      </c>
      <c r="J28" s="128">
        <f>((I28-K28)/2)+K28</f>
        <v>257.5</v>
      </c>
      <c r="K28" s="176">
        <v>255</v>
      </c>
      <c r="L28" s="128">
        <f>((K28-M28)/2)+M28</f>
        <v>252.5</v>
      </c>
      <c r="M28" s="127">
        <v>250</v>
      </c>
      <c r="N28" s="132">
        <f>((M28-O28)/2)+O28</f>
        <v>249</v>
      </c>
      <c r="O28" s="127">
        <v>248</v>
      </c>
      <c r="P28" s="128">
        <f>((O28-Q28)/2)+Q28</f>
        <v>246.5</v>
      </c>
      <c r="Q28" s="127">
        <v>245</v>
      </c>
      <c r="R28" s="128">
        <v>243</v>
      </c>
      <c r="S28" s="127">
        <v>241</v>
      </c>
      <c r="T28" s="128">
        <v>237</v>
      </c>
      <c r="IO28"/>
      <c r="IP28"/>
    </row>
    <row r="29" spans="1:250" s="1" customFormat="1" ht="12.75">
      <c r="A29" s="129">
        <v>22000</v>
      </c>
      <c r="B29" s="127">
        <v>275</v>
      </c>
      <c r="C29" s="200" t="s">
        <v>110</v>
      </c>
      <c r="D29" s="221">
        <v>280000</v>
      </c>
      <c r="E29" s="164"/>
      <c r="F29" s="40"/>
      <c r="G29" s="41"/>
      <c r="H29" s="40"/>
      <c r="I29" s="41">
        <v>0.803</v>
      </c>
      <c r="J29" s="40">
        <f>((I29-K29)/2)+K29</f>
        <v>0.7805</v>
      </c>
      <c r="K29" s="174">
        <v>0.758</v>
      </c>
      <c r="L29" s="40">
        <f>((K29-M29)/2)+M29</f>
        <v>0.736</v>
      </c>
      <c r="M29" s="41">
        <v>0.714</v>
      </c>
      <c r="N29" s="40">
        <f>((M29-O29)/2)+O29</f>
        <v>0.696</v>
      </c>
      <c r="O29" s="41">
        <v>0.678</v>
      </c>
      <c r="P29" s="40">
        <f>((O29-Q29)/2)+Q29</f>
        <v>0.6605000000000001</v>
      </c>
      <c r="Q29" s="41">
        <v>0.643</v>
      </c>
      <c r="R29" s="40">
        <v>0.614</v>
      </c>
      <c r="S29" s="41">
        <v>0.583</v>
      </c>
      <c r="T29" s="40"/>
      <c r="IO29"/>
      <c r="IP29"/>
    </row>
    <row r="30" spans="1:250" s="1" customFormat="1" ht="12.75">
      <c r="A30" s="129">
        <v>287</v>
      </c>
      <c r="B30" s="127">
        <v>230</v>
      </c>
      <c r="C30" s="200" t="s">
        <v>111</v>
      </c>
      <c r="D30" s="221"/>
      <c r="E30" s="164"/>
      <c r="F30" s="40"/>
      <c r="G30" s="41"/>
      <c r="H30" s="40">
        <v>0.852</v>
      </c>
      <c r="I30" s="41">
        <v>0.853</v>
      </c>
      <c r="J30" s="40">
        <v>0.852</v>
      </c>
      <c r="K30" s="174">
        <v>0.85</v>
      </c>
      <c r="L30" s="40">
        <v>0.846</v>
      </c>
      <c r="M30" s="41">
        <v>0.84</v>
      </c>
      <c r="N30" s="40">
        <v>0.834</v>
      </c>
      <c r="O30" s="41">
        <v>0.8260000000000001</v>
      </c>
      <c r="P30" s="40">
        <v>0.8170000000000001</v>
      </c>
      <c r="Q30" s="41">
        <v>0.808</v>
      </c>
      <c r="R30" s="40">
        <v>0.787</v>
      </c>
      <c r="S30" s="41">
        <v>0.765</v>
      </c>
      <c r="T30" s="40">
        <v>0.705</v>
      </c>
      <c r="IO30"/>
      <c r="IP30"/>
    </row>
    <row r="31" spans="1:250" s="1" customFormat="1" ht="12.75">
      <c r="A31" s="136">
        <v>35100</v>
      </c>
      <c r="B31" s="133">
        <v>143</v>
      </c>
      <c r="C31" s="201"/>
      <c r="D31" s="222"/>
      <c r="E31" s="162"/>
      <c r="F31" s="134"/>
      <c r="G31" s="133">
        <v>253</v>
      </c>
      <c r="H31" s="134">
        <f>((G31-I31)/2)+I31</f>
        <v>250</v>
      </c>
      <c r="I31" s="133">
        <v>247</v>
      </c>
      <c r="J31" s="177">
        <f>((I31-K31)/2)+K31</f>
        <v>245</v>
      </c>
      <c r="K31" s="133">
        <v>243</v>
      </c>
      <c r="L31" s="134">
        <f>((K31-M31)/2)+M31</f>
        <v>241</v>
      </c>
      <c r="M31" s="133">
        <v>239</v>
      </c>
      <c r="N31" s="135">
        <f>((M31-O31)/2)+O31</f>
        <v>238</v>
      </c>
      <c r="O31" s="133">
        <v>237</v>
      </c>
      <c r="P31" s="134">
        <f>((O31-Q31)/2)+Q31</f>
        <v>235.5</v>
      </c>
      <c r="Q31" s="133">
        <v>234</v>
      </c>
      <c r="R31" s="134">
        <v>233</v>
      </c>
      <c r="S31" s="133">
        <v>231</v>
      </c>
      <c r="T31" s="134" t="s">
        <v>22</v>
      </c>
      <c r="IO31"/>
      <c r="IP31"/>
    </row>
    <row r="32" spans="1:250" s="1" customFormat="1" ht="12.75">
      <c r="A32" s="129">
        <v>24000</v>
      </c>
      <c r="B32" s="127"/>
      <c r="C32" s="200" t="s">
        <v>112</v>
      </c>
      <c r="D32" s="221">
        <v>260000</v>
      </c>
      <c r="E32" s="164"/>
      <c r="F32" s="40"/>
      <c r="G32" s="41">
        <v>0.818000000000012</v>
      </c>
      <c r="H32" s="40">
        <f>((G32-I32)/2)+I32</f>
        <v>0.791499999999999</v>
      </c>
      <c r="I32" s="41">
        <v>0.764999999999986</v>
      </c>
      <c r="J32" s="172">
        <f>((I32-K32)/2)+K32</f>
        <v>0.7439999999999996</v>
      </c>
      <c r="K32" s="41">
        <v>0.7230000000000131</v>
      </c>
      <c r="L32" s="40">
        <f>((K32-M32)/2)+M32</f>
        <v>0.7030000000000031</v>
      </c>
      <c r="M32" s="41">
        <v>0.6829999999999931</v>
      </c>
      <c r="N32" s="40">
        <f>((M32-O32)/2)+O32</f>
        <v>0.665999999999997</v>
      </c>
      <c r="O32" s="41">
        <v>0.649000000000001</v>
      </c>
      <c r="P32" s="40">
        <f>((O32-Q32)/2)+Q32</f>
        <v>0.632000000000005</v>
      </c>
      <c r="Q32" s="41">
        <v>0.6150000000000091</v>
      </c>
      <c r="R32" s="40">
        <v>0.5879999999999941</v>
      </c>
      <c r="S32" s="41">
        <v>0.5629999999999881</v>
      </c>
      <c r="T32" s="40"/>
      <c r="IO32"/>
      <c r="IP32"/>
    </row>
    <row r="33" spans="1:250" s="1" customFormat="1" ht="12.75">
      <c r="A33" s="139" t="s">
        <v>24</v>
      </c>
      <c r="B33" s="144"/>
      <c r="C33" s="202" t="s">
        <v>113</v>
      </c>
      <c r="D33" s="223"/>
      <c r="E33" s="165"/>
      <c r="F33" s="138"/>
      <c r="G33" s="137">
        <v>0.853</v>
      </c>
      <c r="H33" s="138">
        <v>0.853</v>
      </c>
      <c r="I33" s="137">
        <v>0.851</v>
      </c>
      <c r="J33" s="178">
        <v>0.848</v>
      </c>
      <c r="K33" s="137">
        <v>0.843</v>
      </c>
      <c r="L33" s="138">
        <v>0.837</v>
      </c>
      <c r="M33" s="137">
        <v>0.8290000000000001</v>
      </c>
      <c r="N33" s="138">
        <v>0.8210000000000001</v>
      </c>
      <c r="O33" s="137">
        <v>0.812</v>
      </c>
      <c r="P33" s="138">
        <v>0.802</v>
      </c>
      <c r="Q33" s="137">
        <v>0.791</v>
      </c>
      <c r="R33" s="138">
        <v>0.769</v>
      </c>
      <c r="S33" s="137">
        <v>0.745</v>
      </c>
      <c r="T33" s="138">
        <v>0.683</v>
      </c>
      <c r="IO33"/>
      <c r="IP33"/>
    </row>
    <row r="34" spans="1:250" s="1" customFormat="1" ht="12.75">
      <c r="A34" s="129">
        <v>37000</v>
      </c>
      <c r="B34" s="127">
        <v>137</v>
      </c>
      <c r="C34" s="200"/>
      <c r="D34" s="221"/>
      <c r="E34" s="159">
        <v>244</v>
      </c>
      <c r="F34" s="128">
        <v>243</v>
      </c>
      <c r="G34" s="127">
        <v>238</v>
      </c>
      <c r="H34" s="179">
        <f>((G34-I34)/2)+I34</f>
        <v>236</v>
      </c>
      <c r="I34" s="127">
        <v>234</v>
      </c>
      <c r="J34" s="128">
        <f>((I34-K34)/2)+K34</f>
        <v>232</v>
      </c>
      <c r="K34" s="127">
        <v>230</v>
      </c>
      <c r="L34" s="128">
        <f>((K34-M34)/2)+M34</f>
        <v>229</v>
      </c>
      <c r="M34" s="127">
        <v>228</v>
      </c>
      <c r="N34" s="132">
        <f>((M34-O34)/2)+O34</f>
        <v>227</v>
      </c>
      <c r="O34" s="127">
        <v>226</v>
      </c>
      <c r="P34" s="128">
        <f>((O34-Q34)/2)+Q34</f>
        <v>225</v>
      </c>
      <c r="Q34" s="127">
        <v>224</v>
      </c>
      <c r="R34" s="128">
        <v>223</v>
      </c>
      <c r="S34" s="127">
        <v>221</v>
      </c>
      <c r="T34" s="128">
        <v>220</v>
      </c>
      <c r="IO34"/>
      <c r="IP34"/>
    </row>
    <row r="35" spans="1:250" s="1" customFormat="1" ht="12.75">
      <c r="A35" s="129">
        <v>27000</v>
      </c>
      <c r="B35" s="127">
        <v>254</v>
      </c>
      <c r="C35" s="200" t="s">
        <v>114</v>
      </c>
      <c r="D35" s="221">
        <v>240000</v>
      </c>
      <c r="E35" s="164">
        <v>0.8170000000000001</v>
      </c>
      <c r="F35" s="40">
        <v>0.797</v>
      </c>
      <c r="G35" s="41">
        <v>0.772</v>
      </c>
      <c r="H35" s="172">
        <f>((G35-I35)/2)+I35</f>
        <v>0.751</v>
      </c>
      <c r="I35" s="41">
        <v>0.73</v>
      </c>
      <c r="J35" s="40">
        <f>((I35-K35)/2)+K35</f>
        <v>0.7090000000000001</v>
      </c>
      <c r="K35" s="41">
        <v>0.6880000000000001</v>
      </c>
      <c r="L35" s="40">
        <f>((K35-M35)/2)+M35</f>
        <v>0.6715</v>
      </c>
      <c r="M35" s="41">
        <v>0.655</v>
      </c>
      <c r="N35" s="40">
        <f>((M35-O35)/2)+O35</f>
        <v>0.6375</v>
      </c>
      <c r="O35" s="41">
        <v>0.62</v>
      </c>
      <c r="P35" s="40">
        <f>((O35-Q35)/2)+Q35</f>
        <v>0.605</v>
      </c>
      <c r="Q35" s="41">
        <v>0.59</v>
      </c>
      <c r="R35" s="40">
        <v>0.565</v>
      </c>
      <c r="S35" s="41">
        <v>0.537</v>
      </c>
      <c r="T35" s="40"/>
      <c r="IO35"/>
      <c r="IP35"/>
    </row>
    <row r="36" spans="1:250" s="1" customFormat="1" ht="12.75">
      <c r="A36" s="129">
        <v>267</v>
      </c>
      <c r="B36" s="127">
        <v>217</v>
      </c>
      <c r="C36" s="200" t="s">
        <v>115</v>
      </c>
      <c r="D36" s="221"/>
      <c r="E36" s="164">
        <v>0.853</v>
      </c>
      <c r="F36" s="40">
        <v>0.853</v>
      </c>
      <c r="G36" s="41">
        <v>0.852</v>
      </c>
      <c r="H36" s="172">
        <v>0.849</v>
      </c>
      <c r="I36" s="41">
        <v>0.845</v>
      </c>
      <c r="J36" s="40">
        <v>0.839</v>
      </c>
      <c r="K36" s="41">
        <v>0.8320000000000001</v>
      </c>
      <c r="L36" s="40">
        <v>0.8230000000000001</v>
      </c>
      <c r="M36" s="41">
        <v>0.8140000000000001</v>
      </c>
      <c r="N36" s="40">
        <v>0.804</v>
      </c>
      <c r="O36" s="41">
        <v>0.794</v>
      </c>
      <c r="P36" s="40">
        <v>0.783</v>
      </c>
      <c r="Q36" s="41">
        <v>0.771</v>
      </c>
      <c r="R36" s="40">
        <v>0.747</v>
      </c>
      <c r="S36" s="41">
        <v>0.722</v>
      </c>
      <c r="T36" s="40">
        <v>0.66</v>
      </c>
      <c r="IO36"/>
      <c r="IP36"/>
    </row>
    <row r="37" spans="1:250" s="1" customFormat="1" ht="12.75">
      <c r="A37" s="136">
        <v>38000</v>
      </c>
      <c r="B37" s="133">
        <v>130</v>
      </c>
      <c r="C37" s="201"/>
      <c r="D37" s="222"/>
      <c r="E37" s="162">
        <v>231</v>
      </c>
      <c r="F37" s="134">
        <v>229</v>
      </c>
      <c r="G37" s="173">
        <v>225</v>
      </c>
      <c r="H37" s="134">
        <f>((G37-I37)/2)+I37</f>
        <v>223</v>
      </c>
      <c r="I37" s="133">
        <v>221</v>
      </c>
      <c r="J37" s="134">
        <f>((I37-K37)/2)+K37</f>
        <v>220</v>
      </c>
      <c r="K37" s="133">
        <v>219</v>
      </c>
      <c r="L37" s="134">
        <f>((K37-M37)/2)+M37</f>
        <v>218</v>
      </c>
      <c r="M37" s="133">
        <v>217</v>
      </c>
      <c r="N37" s="135">
        <f>((M37-O37)/2)+O37</f>
        <v>215.5</v>
      </c>
      <c r="O37" s="133">
        <v>214</v>
      </c>
      <c r="P37" s="134">
        <f>((O37-Q37)/2)+Q37</f>
        <v>213.5</v>
      </c>
      <c r="Q37" s="133">
        <v>213</v>
      </c>
      <c r="R37" s="134">
        <v>212</v>
      </c>
      <c r="S37" s="133">
        <v>211</v>
      </c>
      <c r="T37" s="134"/>
      <c r="IO37"/>
      <c r="IP37"/>
    </row>
    <row r="38" spans="1:250" s="1" customFormat="1" ht="12.75">
      <c r="A38" s="129">
        <v>29000</v>
      </c>
      <c r="B38" s="127">
        <v>243</v>
      </c>
      <c r="C38" s="200" t="s">
        <v>116</v>
      </c>
      <c r="D38" s="221">
        <v>220000</v>
      </c>
      <c r="E38" s="164">
        <v>0.776</v>
      </c>
      <c r="F38" s="40">
        <v>0.756</v>
      </c>
      <c r="G38" s="174">
        <v>0.728</v>
      </c>
      <c r="H38" s="40">
        <f>((G38-I38)/2)+I38</f>
        <v>0.7105</v>
      </c>
      <c r="I38" s="41">
        <v>0.6930000000000001</v>
      </c>
      <c r="J38" s="40">
        <f>((I38-K38)/2)+K38</f>
        <v>0.6755</v>
      </c>
      <c r="K38" s="41">
        <v>0.658</v>
      </c>
      <c r="L38" s="40">
        <f>((K38-M38)/2)+M38</f>
        <v>0.639</v>
      </c>
      <c r="M38" s="41">
        <v>0.62</v>
      </c>
      <c r="N38" s="40">
        <f>((M38-O38)/2)+O38</f>
        <v>0.6094999999999999</v>
      </c>
      <c r="O38" s="41">
        <v>0.599</v>
      </c>
      <c r="P38" s="40">
        <f>((O38-Q38)/2)+Q38</f>
        <v>0.581</v>
      </c>
      <c r="Q38" s="41">
        <v>0.5630000000000001</v>
      </c>
      <c r="R38" s="40">
        <v>0.537</v>
      </c>
      <c r="S38" s="41">
        <v>0.513</v>
      </c>
      <c r="T38" s="40"/>
      <c r="IO38"/>
      <c r="IP38"/>
    </row>
    <row r="39" spans="1:250" s="1" customFormat="1" ht="12.75">
      <c r="A39" s="139">
        <v>258</v>
      </c>
      <c r="B39" s="144">
        <v>210</v>
      </c>
      <c r="C39" s="202" t="s">
        <v>117</v>
      </c>
      <c r="D39" s="223"/>
      <c r="E39" s="165">
        <v>0.852</v>
      </c>
      <c r="F39" s="138">
        <v>0.85</v>
      </c>
      <c r="G39" s="175">
        <v>0.845</v>
      </c>
      <c r="H39" s="138">
        <v>0.84</v>
      </c>
      <c r="I39" s="137">
        <v>0.833</v>
      </c>
      <c r="J39" s="138">
        <v>0.825</v>
      </c>
      <c r="K39" s="137">
        <v>0.8160000000000001</v>
      </c>
      <c r="L39" s="138">
        <v>0.806</v>
      </c>
      <c r="M39" s="137">
        <v>0.795</v>
      </c>
      <c r="N39" s="138">
        <v>0.784</v>
      </c>
      <c r="O39" s="137">
        <v>0.772</v>
      </c>
      <c r="P39" s="138">
        <v>0.76</v>
      </c>
      <c r="Q39" s="137">
        <v>0.748</v>
      </c>
      <c r="R39" s="138">
        <v>0.722</v>
      </c>
      <c r="S39" s="137">
        <v>0.6970000000000001</v>
      </c>
      <c r="T39" s="138">
        <v>0.634</v>
      </c>
      <c r="IO39"/>
      <c r="IP39"/>
    </row>
    <row r="40" spans="1:250" s="1" customFormat="1" ht="12.75">
      <c r="A40" s="129">
        <v>40500</v>
      </c>
      <c r="B40" s="127">
        <v>124</v>
      </c>
      <c r="C40" s="200"/>
      <c r="D40" s="221"/>
      <c r="E40" s="180">
        <v>218</v>
      </c>
      <c r="F40" s="128">
        <v>216</v>
      </c>
      <c r="G40" s="127">
        <v>211</v>
      </c>
      <c r="H40" s="128">
        <f>((G40-I40)/2)+I40</f>
        <v>210</v>
      </c>
      <c r="I40" s="127">
        <v>209</v>
      </c>
      <c r="J40" s="128">
        <f>((I40-K40)/2)+K40</f>
        <v>208</v>
      </c>
      <c r="K40" s="127">
        <v>207</v>
      </c>
      <c r="L40" s="128">
        <f>((K40-M40)/2)+M40</f>
        <v>206</v>
      </c>
      <c r="M40" s="127">
        <v>205</v>
      </c>
      <c r="N40" s="132">
        <f>((M40-O40)/2)+O40</f>
        <v>204.5</v>
      </c>
      <c r="O40" s="127">
        <v>204</v>
      </c>
      <c r="P40" s="128">
        <f>((O40-Q40)/2)+Q40</f>
        <v>203.5</v>
      </c>
      <c r="Q40" s="127">
        <v>203</v>
      </c>
      <c r="R40" s="128">
        <v>202</v>
      </c>
      <c r="S40" s="127" t="s">
        <v>22</v>
      </c>
      <c r="T40" s="128"/>
      <c r="IO40"/>
      <c r="IP40"/>
    </row>
    <row r="41" spans="1:250" s="1" customFormat="1" ht="12.75">
      <c r="A41" s="129">
        <v>31000</v>
      </c>
      <c r="B41" s="127">
        <v>232</v>
      </c>
      <c r="C41" s="200" t="s">
        <v>118</v>
      </c>
      <c r="D41" s="221">
        <v>200000</v>
      </c>
      <c r="E41" s="181">
        <v>0.736</v>
      </c>
      <c r="F41" s="40">
        <v>0.716</v>
      </c>
      <c r="G41" s="41">
        <v>0.6930000000000001</v>
      </c>
      <c r="H41" s="40">
        <f>((G41-I41)/2)+I41</f>
        <v>0.674</v>
      </c>
      <c r="I41" s="41">
        <v>0.655</v>
      </c>
      <c r="J41" s="40">
        <f>((I41-K41)/2)+K41</f>
        <v>0.6395</v>
      </c>
      <c r="K41" s="41">
        <v>0.624</v>
      </c>
      <c r="L41" s="40">
        <f>((K41-M41)/2)+M41</f>
        <v>0.607</v>
      </c>
      <c r="M41" s="41">
        <v>0.59</v>
      </c>
      <c r="N41" s="40">
        <f>((M41-O41)/2)+O41</f>
        <v>0.5765</v>
      </c>
      <c r="O41" s="41">
        <v>0.5630000000000001</v>
      </c>
      <c r="P41" s="40">
        <f>((O41-Q41)/2)+Q41</f>
        <v>0.5505</v>
      </c>
      <c r="Q41" s="41">
        <v>0.538</v>
      </c>
      <c r="R41" s="40">
        <v>0.514</v>
      </c>
      <c r="S41" s="41"/>
      <c r="T41" s="40"/>
      <c r="IO41"/>
      <c r="IP41"/>
    </row>
    <row r="42" spans="1:250" s="1" customFormat="1" ht="12.75">
      <c r="A42" s="129">
        <v>248</v>
      </c>
      <c r="B42" s="127">
        <v>204</v>
      </c>
      <c r="C42" s="200" t="s">
        <v>119</v>
      </c>
      <c r="D42" s="221"/>
      <c r="E42" s="181">
        <v>0.846</v>
      </c>
      <c r="F42" s="40">
        <v>0.84</v>
      </c>
      <c r="G42" s="41">
        <v>0.833</v>
      </c>
      <c r="H42" s="40">
        <v>0.825</v>
      </c>
      <c r="I42" s="41">
        <v>0.8160000000000001</v>
      </c>
      <c r="J42" s="40">
        <v>0.806</v>
      </c>
      <c r="K42" s="41">
        <v>0.795</v>
      </c>
      <c r="L42" s="40">
        <v>0.783</v>
      </c>
      <c r="M42" s="41">
        <v>0.772</v>
      </c>
      <c r="N42" s="40">
        <v>0.759</v>
      </c>
      <c r="O42" s="41">
        <v>0.747</v>
      </c>
      <c r="P42" s="40">
        <v>0.734</v>
      </c>
      <c r="Q42" s="41">
        <v>0.721</v>
      </c>
      <c r="R42" s="40">
        <v>0.695</v>
      </c>
      <c r="S42" s="41">
        <v>0.669</v>
      </c>
      <c r="T42" s="40">
        <v>0.607</v>
      </c>
      <c r="IO42"/>
      <c r="IP42"/>
    </row>
    <row r="43" spans="1:250" s="1" customFormat="1" ht="12.75">
      <c r="A43" s="126"/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IO43"/>
      <c r="IP43"/>
    </row>
    <row r="44" spans="1:250" s="1" customFormat="1" ht="12.75">
      <c r="A44" s="126"/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IO44"/>
      <c r="IP44"/>
    </row>
    <row r="45" spans="1:250" s="1" customFormat="1" ht="12.75">
      <c r="A45" s="126"/>
      <c r="IO45"/>
      <c r="IP45"/>
    </row>
    <row r="46" spans="1:250" s="1" customFormat="1" ht="12.75">
      <c r="A46" s="126"/>
      <c r="IO46"/>
      <c r="IP46"/>
    </row>
    <row r="47" spans="1:250" s="1" customFormat="1" ht="12.75">
      <c r="A47" s="126"/>
      <c r="IO47"/>
      <c r="IP47"/>
    </row>
    <row r="48" spans="1:250" s="1" customFormat="1" ht="12.75">
      <c r="A48" s="126"/>
      <c r="IO48"/>
      <c r="IP48"/>
    </row>
    <row r="49" spans="1:250" s="1" customFormat="1" ht="12.75">
      <c r="A49" s="126"/>
      <c r="IO49"/>
      <c r="IP49"/>
    </row>
    <row r="50" spans="1:250" s="1" customFormat="1" ht="12.75">
      <c r="A50" s="126"/>
      <c r="IO50"/>
      <c r="IP50"/>
    </row>
    <row r="51" spans="1:250" s="1" customFormat="1" ht="12.75">
      <c r="A51" s="126"/>
      <c r="IO51"/>
      <c r="IP51"/>
    </row>
    <row r="52" spans="1:250" s="1" customFormat="1" ht="12.75">
      <c r="A52" s="126"/>
      <c r="IO52"/>
      <c r="IP52"/>
    </row>
    <row r="53" spans="1:250" s="1" customFormat="1" ht="12.75">
      <c r="A53" s="126"/>
      <c r="IO53"/>
      <c r="IP53"/>
    </row>
    <row r="54" spans="1:250" s="1" customFormat="1" ht="12.75">
      <c r="A54" s="126"/>
      <c r="IO54"/>
      <c r="IP54"/>
    </row>
    <row r="55" spans="1:250" s="1" customFormat="1" ht="12.75">
      <c r="A55" s="126"/>
      <c r="IO55"/>
      <c r="IP55"/>
    </row>
    <row r="56" spans="1:250" s="1" customFormat="1" ht="12.75">
      <c r="A56" s="126"/>
      <c r="IO56"/>
      <c r="IP56"/>
    </row>
    <row r="57" spans="1:250" s="1" customFormat="1" ht="12.75">
      <c r="A57" s="126"/>
      <c r="IO57"/>
      <c r="IP57"/>
    </row>
    <row r="58" spans="1:250" s="1" customFormat="1" ht="12.75">
      <c r="A58" s="126"/>
      <c r="IO58"/>
      <c r="IP58"/>
    </row>
    <row r="59" spans="1:250" s="1" customFormat="1" ht="12.75">
      <c r="A59" s="126"/>
      <c r="IO59"/>
      <c r="IP59"/>
    </row>
    <row r="60" spans="1:250" s="1" customFormat="1" ht="12.75">
      <c r="A60" s="126"/>
      <c r="IO60"/>
      <c r="IP60"/>
    </row>
    <row r="61" spans="1:250" s="1" customFormat="1" ht="12.75">
      <c r="A61" s="126"/>
      <c r="IO61"/>
      <c r="IP61"/>
    </row>
    <row r="62" spans="1:250" s="1" customFormat="1" ht="12.75">
      <c r="A62" s="126"/>
      <c r="IO62"/>
      <c r="IP62"/>
    </row>
    <row r="63" spans="1:250" s="1" customFormat="1" ht="12.75">
      <c r="A63" s="126"/>
      <c r="IO63"/>
      <c r="IP63"/>
    </row>
    <row r="64" spans="1:250" s="1" customFormat="1" ht="12.75">
      <c r="A64" s="126"/>
      <c r="IO64"/>
      <c r="IP64"/>
    </row>
    <row r="65" spans="1:250" s="1" customFormat="1" ht="12.75">
      <c r="A65" s="126"/>
      <c r="IO65"/>
      <c r="IP65"/>
    </row>
    <row r="66" spans="1:250" s="1" customFormat="1" ht="12.75">
      <c r="A66" s="126"/>
      <c r="IO66"/>
      <c r="IP66"/>
    </row>
    <row r="67" spans="1:250" s="1" customFormat="1" ht="12.75">
      <c r="A67" s="126"/>
      <c r="IO67"/>
      <c r="IP67"/>
    </row>
    <row r="68" spans="1:250" s="1" customFormat="1" ht="12.75">
      <c r="A68" s="126"/>
      <c r="IO68"/>
      <c r="IP68"/>
    </row>
    <row r="69" spans="1:250" s="1" customFormat="1" ht="12.75">
      <c r="A69" s="126"/>
      <c r="IO69"/>
      <c r="IP69"/>
    </row>
    <row r="70" spans="1:250" s="1" customFormat="1" ht="12.75">
      <c r="A70" s="126"/>
      <c r="IO70"/>
      <c r="IP70"/>
    </row>
    <row r="71" spans="1:250" s="1" customFormat="1" ht="12.75">
      <c r="A71" s="126"/>
      <c r="IO71"/>
      <c r="IP71"/>
    </row>
    <row r="72" spans="1:250" s="1" customFormat="1" ht="12.75">
      <c r="A72" s="126"/>
      <c r="IO72"/>
      <c r="IP72"/>
    </row>
    <row r="73" spans="1:250" s="1" customFormat="1" ht="12.75">
      <c r="A73" s="126"/>
      <c r="IO73"/>
      <c r="IP73"/>
    </row>
    <row r="74" spans="1:250" s="1" customFormat="1" ht="12.75">
      <c r="A74" s="126"/>
      <c r="IO74"/>
      <c r="IP74"/>
    </row>
    <row r="75" spans="1:250" s="1" customFormat="1" ht="12.75">
      <c r="A75" s="126"/>
      <c r="IO75"/>
      <c r="IP75"/>
    </row>
    <row r="76" spans="1:250" s="1" customFormat="1" ht="12.75">
      <c r="A76" s="126"/>
      <c r="IO76"/>
      <c r="IP76"/>
    </row>
    <row r="77" spans="1:250" s="1" customFormat="1" ht="12.75">
      <c r="A77" s="126"/>
      <c r="IO77"/>
      <c r="IP77"/>
    </row>
    <row r="78" spans="1:250" s="1" customFormat="1" ht="12.75">
      <c r="A78" s="126"/>
      <c r="IO78"/>
      <c r="IP78"/>
    </row>
    <row r="79" spans="1:250" s="1" customFormat="1" ht="12.75">
      <c r="A79" s="126"/>
      <c r="IO79"/>
      <c r="IP79"/>
    </row>
    <row r="80" spans="1:250" s="1" customFormat="1" ht="12.75">
      <c r="A80" s="126"/>
      <c r="IO80"/>
      <c r="IP80"/>
    </row>
    <row r="81" spans="1:250" s="1" customFormat="1" ht="12.75">
      <c r="A81" s="126"/>
      <c r="IO81"/>
      <c r="IP81"/>
    </row>
    <row r="82" spans="249:250" s="1" customFormat="1" ht="12.75">
      <c r="IO82"/>
      <c r="IP82"/>
    </row>
    <row r="83" spans="249:250" s="1" customFormat="1" ht="12.75">
      <c r="IO83"/>
      <c r="IP83"/>
    </row>
    <row r="84" spans="249:250" s="1" customFormat="1" ht="12.75">
      <c r="IO84"/>
      <c r="IP84"/>
    </row>
    <row r="85" spans="249:250" s="1" customFormat="1" ht="12.75">
      <c r="IO85"/>
      <c r="IP85"/>
    </row>
    <row r="86" spans="249:250" s="1" customFormat="1" ht="12.75">
      <c r="IO86"/>
      <c r="IP86"/>
    </row>
    <row r="87" spans="249:250" s="1" customFormat="1" ht="12.75">
      <c r="IO87"/>
      <c r="IP87"/>
    </row>
    <row r="88" spans="249:250" s="1" customFormat="1" ht="12.75">
      <c r="IO88"/>
      <c r="IP88"/>
    </row>
    <row r="89" spans="249:250" s="1" customFormat="1" ht="12.75">
      <c r="IO89"/>
      <c r="IP89"/>
    </row>
    <row r="90" spans="249:250" s="1" customFormat="1" ht="12.75">
      <c r="IO90"/>
      <c r="IP90"/>
    </row>
    <row r="91" spans="249:250" s="1" customFormat="1" ht="12.75">
      <c r="IO91"/>
      <c r="IP91"/>
    </row>
    <row r="92" spans="249:250" s="1" customFormat="1" ht="12.75">
      <c r="IO92"/>
      <c r="IP92"/>
    </row>
    <row r="93" spans="249:250" s="1" customFormat="1" ht="12.75">
      <c r="IO93"/>
      <c r="IP93"/>
    </row>
    <row r="94" spans="249:250" s="1" customFormat="1" ht="12.75">
      <c r="IO94"/>
      <c r="IP94"/>
    </row>
    <row r="95" spans="249:250" s="1" customFormat="1" ht="12.75">
      <c r="IO95"/>
      <c r="IP95"/>
    </row>
    <row r="96" spans="249:250" s="1" customFormat="1" ht="12.75">
      <c r="IO96"/>
      <c r="IP96"/>
    </row>
    <row r="97" spans="249:250" s="1" customFormat="1" ht="12.75">
      <c r="IO97"/>
      <c r="IP97"/>
    </row>
    <row r="98" spans="249:250" s="1" customFormat="1" ht="12.75">
      <c r="IO98"/>
      <c r="IP98"/>
    </row>
    <row r="99" spans="249:250" s="1" customFormat="1" ht="12.75">
      <c r="IO99"/>
      <c r="IP99"/>
    </row>
    <row r="100" spans="249:250" s="1" customFormat="1" ht="12.75">
      <c r="IO100"/>
      <c r="IP100"/>
    </row>
    <row r="101" spans="249:250" s="1" customFormat="1" ht="12.75">
      <c r="IO101"/>
      <c r="IP101"/>
    </row>
    <row r="102" spans="249:250" s="1" customFormat="1" ht="12.75">
      <c r="IO102"/>
      <c r="IP102"/>
    </row>
    <row r="103" spans="249:250" s="1" customFormat="1" ht="12.75">
      <c r="IO103"/>
      <c r="IP103"/>
    </row>
    <row r="104" spans="249:250" s="1" customFormat="1" ht="12.75">
      <c r="IO104"/>
      <c r="IP104"/>
    </row>
    <row r="105" spans="249:250" s="1" customFormat="1" ht="12.75">
      <c r="IO105"/>
      <c r="IP105"/>
    </row>
    <row r="106" spans="249:250" s="1" customFormat="1" ht="12.75">
      <c r="IO106"/>
      <c r="IP106"/>
    </row>
    <row r="107" spans="249:250" s="1" customFormat="1" ht="12.75">
      <c r="IO107"/>
      <c r="IP107"/>
    </row>
    <row r="108" spans="249:250" s="1" customFormat="1" ht="12.75">
      <c r="IO108"/>
      <c r="IP108"/>
    </row>
    <row r="109" spans="249:250" s="1" customFormat="1" ht="12.75">
      <c r="IO109"/>
      <c r="IP109"/>
    </row>
    <row r="110" spans="249:250" s="1" customFormat="1" ht="12.75">
      <c r="IO110"/>
      <c r="IP110"/>
    </row>
    <row r="111" spans="249:250" s="1" customFormat="1" ht="12.75">
      <c r="IO111"/>
      <c r="IP111"/>
    </row>
    <row r="112" spans="249:250" s="1" customFormat="1" ht="12.75">
      <c r="IO112"/>
      <c r="IP112"/>
    </row>
    <row r="113" spans="249:250" s="1" customFormat="1" ht="12.75">
      <c r="IO113"/>
      <c r="IP113"/>
    </row>
    <row r="114" spans="249:250" s="1" customFormat="1" ht="12.75">
      <c r="IO114"/>
      <c r="IP114"/>
    </row>
    <row r="115" spans="249:250" s="1" customFormat="1" ht="12.75">
      <c r="IO115"/>
      <c r="IP115"/>
    </row>
    <row r="116" spans="249:250" s="1" customFormat="1" ht="12.75">
      <c r="IO116"/>
      <c r="IP116"/>
    </row>
    <row r="117" spans="249:250" s="1" customFormat="1" ht="12.75">
      <c r="IO117"/>
      <c r="IP117"/>
    </row>
    <row r="118" spans="249:250" s="1" customFormat="1" ht="12.75">
      <c r="IO118"/>
      <c r="IP118"/>
    </row>
    <row r="119" spans="249:250" s="1" customFormat="1" ht="12.75">
      <c r="IO119"/>
      <c r="IP119"/>
    </row>
    <row r="120" spans="249:250" s="1" customFormat="1" ht="12.75">
      <c r="IO120"/>
      <c r="IP120"/>
    </row>
    <row r="121" spans="249:250" s="1" customFormat="1" ht="12.75">
      <c r="IO121"/>
      <c r="IP121"/>
    </row>
    <row r="122" spans="249:250" s="1" customFormat="1" ht="12.75">
      <c r="IO122"/>
      <c r="IP122"/>
    </row>
    <row r="123" spans="249:250" s="1" customFormat="1" ht="12.75">
      <c r="IO123"/>
      <c r="IP123"/>
    </row>
    <row r="124" spans="249:250" s="1" customFormat="1" ht="12.75">
      <c r="IO124"/>
      <c r="IP124"/>
    </row>
    <row r="125" spans="249:250" s="1" customFormat="1" ht="12.75">
      <c r="IO125"/>
      <c r="IP125"/>
    </row>
    <row r="126" spans="249:250" s="1" customFormat="1" ht="12.75">
      <c r="IO126"/>
      <c r="IP126"/>
    </row>
    <row r="127" spans="249:250" s="1" customFormat="1" ht="12.75">
      <c r="IO127"/>
      <c r="IP127"/>
    </row>
    <row r="128" spans="249:250" s="1" customFormat="1" ht="12.75">
      <c r="IO128"/>
      <c r="IP128"/>
    </row>
    <row r="129" spans="249:250" s="1" customFormat="1" ht="12.75">
      <c r="IO129"/>
      <c r="IP129"/>
    </row>
    <row r="130" spans="249:250" s="1" customFormat="1" ht="12.75">
      <c r="IO130"/>
      <c r="IP130"/>
    </row>
    <row r="131" spans="249:250" s="1" customFormat="1" ht="12.75">
      <c r="IO131"/>
      <c r="IP131"/>
    </row>
    <row r="132" spans="249:250" s="1" customFormat="1" ht="12.75">
      <c r="IO132"/>
      <c r="IP132"/>
    </row>
    <row r="133" spans="249:250" s="1" customFormat="1" ht="12.75">
      <c r="IO133"/>
      <c r="IP133"/>
    </row>
    <row r="134" spans="249:250" s="1" customFormat="1" ht="12.75">
      <c r="IO134"/>
      <c r="IP134"/>
    </row>
    <row r="135" spans="249:250" s="1" customFormat="1" ht="12.75">
      <c r="IO135"/>
      <c r="IP135"/>
    </row>
    <row r="136" spans="249:250" s="1" customFormat="1" ht="12.75">
      <c r="IO136"/>
      <c r="IP136"/>
    </row>
    <row r="137" spans="249:250" s="1" customFormat="1" ht="12.75">
      <c r="IO137"/>
      <c r="IP137"/>
    </row>
    <row r="138" spans="249:250" s="1" customFormat="1" ht="12.75">
      <c r="IO138"/>
      <c r="IP138"/>
    </row>
    <row r="139" spans="249:250" s="1" customFormat="1" ht="12.75">
      <c r="IO139"/>
      <c r="IP139"/>
    </row>
    <row r="140" spans="249:250" s="1" customFormat="1" ht="12.75">
      <c r="IO140"/>
      <c r="IP140"/>
    </row>
    <row r="141" spans="249:250" s="1" customFormat="1" ht="12.75">
      <c r="IO141"/>
      <c r="IP141"/>
    </row>
    <row r="142" spans="249:250" s="1" customFormat="1" ht="12.75">
      <c r="IO142"/>
      <c r="IP142"/>
    </row>
    <row r="143" spans="249:250" s="1" customFormat="1" ht="12.75">
      <c r="IO143"/>
      <c r="IP143"/>
    </row>
    <row r="144" spans="249:250" s="1" customFormat="1" ht="12.75">
      <c r="IO144"/>
      <c r="IP144"/>
    </row>
    <row r="145" spans="249:250" s="1" customFormat="1" ht="12.75">
      <c r="IO145"/>
      <c r="IP145"/>
    </row>
    <row r="146" spans="249:250" s="1" customFormat="1" ht="12.75">
      <c r="IO146"/>
      <c r="IP146"/>
    </row>
    <row r="147" spans="249:250" s="1" customFormat="1" ht="12.75">
      <c r="IO147"/>
      <c r="IP147"/>
    </row>
    <row r="148" spans="249:250" s="1" customFormat="1" ht="12.75">
      <c r="IO148"/>
      <c r="IP148"/>
    </row>
    <row r="149" spans="249:250" s="1" customFormat="1" ht="12.75">
      <c r="IO149"/>
      <c r="IP149"/>
    </row>
    <row r="150" spans="249:250" s="1" customFormat="1" ht="12.75">
      <c r="IO150"/>
      <c r="IP150"/>
    </row>
    <row r="151" spans="249:250" s="1" customFormat="1" ht="12.75">
      <c r="IO151"/>
      <c r="IP151"/>
    </row>
    <row r="152" spans="249:250" s="1" customFormat="1" ht="12.75">
      <c r="IO152"/>
      <c r="IP152"/>
    </row>
    <row r="153" spans="249:250" s="1" customFormat="1" ht="12.75">
      <c r="IO153"/>
      <c r="IP153"/>
    </row>
    <row r="154" spans="249:250" s="1" customFormat="1" ht="12.75">
      <c r="IO154"/>
      <c r="IP154"/>
    </row>
    <row r="155" spans="249:250" s="1" customFormat="1" ht="12.75">
      <c r="IO155"/>
      <c r="IP155"/>
    </row>
    <row r="156" spans="249:250" s="1" customFormat="1" ht="12.75">
      <c r="IO156"/>
      <c r="IP156"/>
    </row>
    <row r="157" spans="249:250" s="1" customFormat="1" ht="12.75">
      <c r="IO157"/>
      <c r="IP157"/>
    </row>
    <row r="158" spans="249:250" s="1" customFormat="1" ht="12.75">
      <c r="IO158"/>
      <c r="IP158"/>
    </row>
    <row r="159" spans="249:250" s="1" customFormat="1" ht="12.75">
      <c r="IO159"/>
      <c r="IP159"/>
    </row>
    <row r="160" spans="249:250" s="1" customFormat="1" ht="12.75">
      <c r="IO160"/>
      <c r="IP160"/>
    </row>
    <row r="161" spans="249:250" s="1" customFormat="1" ht="12.75">
      <c r="IO161"/>
      <c r="IP161"/>
    </row>
    <row r="162" spans="249:250" s="1" customFormat="1" ht="12.75">
      <c r="IO162"/>
      <c r="IP162"/>
    </row>
    <row r="163" spans="249:250" s="1" customFormat="1" ht="12.75">
      <c r="IO163"/>
      <c r="IP163"/>
    </row>
    <row r="164" spans="249:250" s="1" customFormat="1" ht="12.75">
      <c r="IO164"/>
      <c r="IP164"/>
    </row>
    <row r="165" spans="249:250" s="1" customFormat="1" ht="12.75">
      <c r="IO165"/>
      <c r="IP165"/>
    </row>
    <row r="166" spans="249:250" s="1" customFormat="1" ht="12.75">
      <c r="IO166"/>
      <c r="IP166"/>
    </row>
    <row r="167" spans="249:250" s="1" customFormat="1" ht="12.75">
      <c r="IO167"/>
      <c r="IP167"/>
    </row>
    <row r="168" spans="249:250" s="1" customFormat="1" ht="12.75">
      <c r="IO168"/>
      <c r="IP168"/>
    </row>
    <row r="169" spans="249:250" s="1" customFormat="1" ht="12.75">
      <c r="IO169"/>
      <c r="IP169"/>
    </row>
    <row r="170" spans="249:250" s="1" customFormat="1" ht="12.75">
      <c r="IO170"/>
      <c r="IP170"/>
    </row>
  </sheetData>
  <mergeCells count="3">
    <mergeCell ref="D4:D5"/>
    <mergeCell ref="D6:D7"/>
    <mergeCell ref="D9:D10"/>
  </mergeCells>
  <printOptions/>
  <pageMargins left="0.7875" right="0.7875" top="1.025" bottom="1.025" header="0.7875" footer="0.7875"/>
  <pageSetup firstPageNumber="1" useFirstPageNumber="1" horizontalDpi="300" verticalDpi="300" orientation="portrait" scale="72" r:id="rId1"/>
  <headerFooter alignWithMargins="0">
    <oddHeader>&amp;C&amp;A</oddHeader>
    <oddFooter>&amp;CPage &amp;P</oddFooter>
  </headerFooter>
  <ignoredErrors>
    <ignoredError sqref="E4:E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V41"/>
  <sheetViews>
    <sheetView zoomScale="152" zoomScaleNormal="152" workbookViewId="0" topLeftCell="J18">
      <selection activeCell="Q31" sqref="Q31"/>
    </sheetView>
  </sheetViews>
  <sheetFormatPr defaultColWidth="11.57421875" defaultRowHeight="12.75"/>
  <sheetData>
    <row r="1" spans="1:22" ht="33">
      <c r="A1" s="4" t="s">
        <v>52</v>
      </c>
      <c r="B1" s="5" t="s">
        <v>53</v>
      </c>
      <c r="C1" s="6" t="s">
        <v>54</v>
      </c>
      <c r="D1" s="7" t="s">
        <v>55</v>
      </c>
      <c r="E1" s="6" t="s">
        <v>56</v>
      </c>
      <c r="F1" s="7" t="s">
        <v>57</v>
      </c>
      <c r="G1" s="6" t="s">
        <v>58</v>
      </c>
      <c r="H1" s="7" t="s">
        <v>59</v>
      </c>
      <c r="I1" s="6" t="s">
        <v>60</v>
      </c>
      <c r="J1" s="7" t="s">
        <v>61</v>
      </c>
      <c r="K1" s="6" t="s">
        <v>62</v>
      </c>
      <c r="L1" s="7" t="s">
        <v>63</v>
      </c>
      <c r="M1" s="6" t="s">
        <v>64</v>
      </c>
      <c r="N1" s="7" t="s">
        <v>65</v>
      </c>
      <c r="O1" s="6" t="s">
        <v>66</v>
      </c>
      <c r="P1" s="7" t="s">
        <v>67</v>
      </c>
      <c r="Q1" s="8" t="s">
        <v>68</v>
      </c>
      <c r="R1" s="230" t="s">
        <v>69</v>
      </c>
      <c r="S1" s="230" t="s">
        <v>70</v>
      </c>
      <c r="T1" s="2"/>
      <c r="U1" s="231" t="s">
        <v>71</v>
      </c>
      <c r="V1" s="231"/>
    </row>
    <row r="2" spans="1:22" ht="12.75">
      <c r="A2" s="9" t="s">
        <v>21</v>
      </c>
      <c r="B2" s="10">
        <v>250</v>
      </c>
      <c r="C2" s="11">
        <v>256</v>
      </c>
      <c r="D2" s="12">
        <v>262</v>
      </c>
      <c r="E2" s="11">
        <v>268</v>
      </c>
      <c r="F2" s="12">
        <v>275</v>
      </c>
      <c r="G2" s="11">
        <v>281</v>
      </c>
      <c r="H2" s="12">
        <v>287</v>
      </c>
      <c r="I2" s="11">
        <v>294</v>
      </c>
      <c r="J2" s="12">
        <v>301</v>
      </c>
      <c r="K2" s="11">
        <v>307</v>
      </c>
      <c r="L2" s="12">
        <v>314</v>
      </c>
      <c r="M2" s="11">
        <v>321</v>
      </c>
      <c r="N2" s="12">
        <v>328</v>
      </c>
      <c r="O2" s="11">
        <v>342</v>
      </c>
      <c r="P2" s="12">
        <v>357</v>
      </c>
      <c r="Q2" s="13"/>
      <c r="R2" s="230"/>
      <c r="S2" s="230"/>
      <c r="T2" s="2" t="s">
        <v>22</v>
      </c>
      <c r="U2" s="232" t="s">
        <v>20</v>
      </c>
      <c r="V2" s="15" t="s">
        <v>72</v>
      </c>
    </row>
    <row r="3" spans="1:22" ht="12.75">
      <c r="A3" s="16" t="s">
        <v>73</v>
      </c>
      <c r="B3" s="17"/>
      <c r="C3" s="18"/>
      <c r="D3" s="19"/>
      <c r="E3" s="18">
        <v>235</v>
      </c>
      <c r="F3" s="19">
        <v>235</v>
      </c>
      <c r="G3" s="18">
        <v>254</v>
      </c>
      <c r="H3" s="19">
        <v>254</v>
      </c>
      <c r="I3" s="18">
        <v>290</v>
      </c>
      <c r="J3" s="19">
        <v>290</v>
      </c>
      <c r="K3" s="18">
        <v>317</v>
      </c>
      <c r="L3" s="19">
        <v>317</v>
      </c>
      <c r="M3" s="18"/>
      <c r="N3" s="19"/>
      <c r="O3" s="18"/>
      <c r="P3" s="19"/>
      <c r="Q3" s="20"/>
      <c r="R3" s="230"/>
      <c r="S3" s="230"/>
      <c r="T3" s="2"/>
      <c r="U3" s="232"/>
      <c r="V3" s="15" t="s">
        <v>74</v>
      </c>
    </row>
    <row r="4" spans="1:22" ht="12.75">
      <c r="A4" s="16" t="s">
        <v>75</v>
      </c>
      <c r="B4" s="17"/>
      <c r="C4" s="18"/>
      <c r="D4" s="19" t="s">
        <v>76</v>
      </c>
      <c r="E4" s="18"/>
      <c r="F4" s="19">
        <v>235</v>
      </c>
      <c r="G4" s="18">
        <v>245</v>
      </c>
      <c r="H4" s="19">
        <v>254</v>
      </c>
      <c r="I4" s="18">
        <v>276.5</v>
      </c>
      <c r="J4" s="19">
        <v>290</v>
      </c>
      <c r="K4" s="18">
        <v>308</v>
      </c>
      <c r="L4" s="19">
        <v>317</v>
      </c>
      <c r="M4" s="18"/>
      <c r="N4" s="19">
        <v>349.5</v>
      </c>
      <c r="O4" s="18"/>
      <c r="P4" s="19"/>
      <c r="Q4" s="20"/>
      <c r="R4" s="230"/>
      <c r="S4" s="230"/>
      <c r="T4" s="3" t="s">
        <v>19</v>
      </c>
      <c r="U4" s="232"/>
      <c r="V4" s="15" t="s">
        <v>77</v>
      </c>
    </row>
    <row r="5" spans="1:22" ht="12.75">
      <c r="A5" s="21" t="s">
        <v>23</v>
      </c>
      <c r="B5" s="17"/>
      <c r="C5" s="18"/>
      <c r="D5" s="19"/>
      <c r="E5" s="18"/>
      <c r="F5" s="19"/>
      <c r="G5" s="18">
        <v>245</v>
      </c>
      <c r="H5" s="19">
        <v>254</v>
      </c>
      <c r="I5" s="18">
        <v>254</v>
      </c>
      <c r="J5" s="19">
        <v>281</v>
      </c>
      <c r="K5" s="18">
        <v>304</v>
      </c>
      <c r="L5" s="19">
        <v>308</v>
      </c>
      <c r="M5" s="18"/>
      <c r="N5" s="19">
        <v>345</v>
      </c>
      <c r="O5" s="18"/>
      <c r="P5" s="19"/>
      <c r="Q5" s="20"/>
      <c r="R5" s="230"/>
      <c r="S5" s="230"/>
      <c r="T5" s="233">
        <v>180</v>
      </c>
      <c r="U5" s="232">
        <v>380</v>
      </c>
      <c r="V5" s="22">
        <v>22500</v>
      </c>
    </row>
    <row r="6" spans="1:22" ht="12.75">
      <c r="A6" s="21" t="s">
        <v>78</v>
      </c>
      <c r="B6" s="17"/>
      <c r="C6" s="18"/>
      <c r="D6" s="19"/>
      <c r="E6" s="18"/>
      <c r="F6" s="19" t="s">
        <v>79</v>
      </c>
      <c r="G6" s="18"/>
      <c r="H6" s="19">
        <v>245</v>
      </c>
      <c r="I6" s="18">
        <v>254</v>
      </c>
      <c r="J6" s="19">
        <v>272</v>
      </c>
      <c r="K6" s="18">
        <v>285.5</v>
      </c>
      <c r="L6" s="19" t="s">
        <v>80</v>
      </c>
      <c r="M6" s="18"/>
      <c r="N6" s="19" t="s">
        <v>81</v>
      </c>
      <c r="O6" s="18"/>
      <c r="P6" s="19"/>
      <c r="Q6" s="20"/>
      <c r="R6" s="230"/>
      <c r="S6" s="230"/>
      <c r="T6" s="233"/>
      <c r="U6" s="232"/>
      <c r="V6" s="15"/>
    </row>
    <row r="7" spans="1:22" ht="12.75">
      <c r="A7" s="16" t="s">
        <v>82</v>
      </c>
      <c r="B7" s="17">
        <v>225</v>
      </c>
      <c r="C7" s="18">
        <v>236</v>
      </c>
      <c r="D7" s="19">
        <v>248</v>
      </c>
      <c r="E7" s="18">
        <v>260</v>
      </c>
      <c r="F7" s="19">
        <v>273</v>
      </c>
      <c r="G7" s="18">
        <v>287</v>
      </c>
      <c r="H7" s="19">
        <v>301</v>
      </c>
      <c r="I7" s="18">
        <v>316</v>
      </c>
      <c r="J7" s="19">
        <v>331</v>
      </c>
      <c r="K7" s="18">
        <v>347</v>
      </c>
      <c r="L7" s="19">
        <v>363</v>
      </c>
      <c r="M7" s="18">
        <v>370</v>
      </c>
      <c r="N7" s="19">
        <v>377</v>
      </c>
      <c r="O7" s="18" t="s">
        <v>26</v>
      </c>
      <c r="P7" s="19" t="s">
        <v>26</v>
      </c>
      <c r="Q7" s="20"/>
      <c r="R7" s="230"/>
      <c r="S7" s="230"/>
      <c r="T7" s="233"/>
      <c r="U7" s="232"/>
      <c r="V7" s="234"/>
    </row>
    <row r="8" spans="1:22" ht="12.75">
      <c r="A8" s="21" t="s">
        <v>83</v>
      </c>
      <c r="B8" s="17">
        <v>243</v>
      </c>
      <c r="C8" s="18">
        <v>255</v>
      </c>
      <c r="D8" s="19">
        <v>267</v>
      </c>
      <c r="E8" s="18">
        <v>280</v>
      </c>
      <c r="F8" s="19">
        <v>294</v>
      </c>
      <c r="G8" s="18">
        <v>309</v>
      </c>
      <c r="H8" s="19">
        <v>324</v>
      </c>
      <c r="I8" s="18">
        <v>340</v>
      </c>
      <c r="J8" s="19">
        <v>356</v>
      </c>
      <c r="K8" s="18">
        <v>366</v>
      </c>
      <c r="L8" s="19">
        <v>377</v>
      </c>
      <c r="M8" s="18">
        <v>377</v>
      </c>
      <c r="N8" s="19">
        <v>377</v>
      </c>
      <c r="O8" s="18" t="s">
        <v>26</v>
      </c>
      <c r="P8" s="19" t="s">
        <v>26</v>
      </c>
      <c r="Q8" s="20"/>
      <c r="R8" s="230"/>
      <c r="S8" s="230"/>
      <c r="T8" s="233"/>
      <c r="U8" s="232"/>
      <c r="V8" s="234"/>
    </row>
    <row r="9" spans="1:22" ht="12.75">
      <c r="A9" s="16" t="s">
        <v>84</v>
      </c>
      <c r="B9" s="17" t="s">
        <v>30</v>
      </c>
      <c r="C9" s="18">
        <v>257</v>
      </c>
      <c r="D9" s="23">
        <v>271</v>
      </c>
      <c r="E9" s="18">
        <v>286</v>
      </c>
      <c r="F9" s="19" t="s">
        <v>31</v>
      </c>
      <c r="G9" s="18">
        <v>315</v>
      </c>
      <c r="H9" s="19" t="s">
        <v>32</v>
      </c>
      <c r="I9" s="18">
        <v>343</v>
      </c>
      <c r="J9" s="19">
        <v>356</v>
      </c>
      <c r="K9" s="18">
        <v>364</v>
      </c>
      <c r="L9" s="19">
        <v>372</v>
      </c>
      <c r="M9" s="18">
        <v>374</v>
      </c>
      <c r="N9" s="19">
        <v>377</v>
      </c>
      <c r="O9" s="18">
        <v>377</v>
      </c>
      <c r="P9" s="19">
        <v>377</v>
      </c>
      <c r="Q9" s="20"/>
      <c r="R9" s="230"/>
      <c r="S9" s="230"/>
      <c r="T9" s="233"/>
      <c r="U9" s="232"/>
      <c r="V9" s="234"/>
    </row>
    <row r="10" spans="1:22" ht="12.75">
      <c r="A10" s="21" t="s">
        <v>85</v>
      </c>
      <c r="B10" s="17">
        <v>-26</v>
      </c>
      <c r="C10" s="18">
        <v>-26</v>
      </c>
      <c r="D10" s="19">
        <v>-26</v>
      </c>
      <c r="E10" s="18">
        <v>-26</v>
      </c>
      <c r="F10" s="19">
        <v>-26</v>
      </c>
      <c r="G10" s="18">
        <v>-23</v>
      </c>
      <c r="H10" s="19">
        <v>-23</v>
      </c>
      <c r="I10" s="18">
        <v>-20</v>
      </c>
      <c r="J10" s="19">
        <v>-19</v>
      </c>
      <c r="K10" s="18">
        <v>-17</v>
      </c>
      <c r="L10" s="19">
        <v>-14</v>
      </c>
      <c r="M10" s="18">
        <v>-12</v>
      </c>
      <c r="N10" s="19">
        <v>-10</v>
      </c>
      <c r="O10" s="18">
        <v>-5</v>
      </c>
      <c r="P10" s="19">
        <v>-1</v>
      </c>
      <c r="Q10" s="20"/>
      <c r="R10" s="230"/>
      <c r="S10" s="230"/>
      <c r="T10" s="233"/>
      <c r="U10" s="232"/>
      <c r="V10" s="234"/>
    </row>
    <row r="11" spans="1:22" ht="12.75">
      <c r="A11" s="21" t="s">
        <v>86</v>
      </c>
      <c r="B11" s="17">
        <v>-56</v>
      </c>
      <c r="C11" s="18">
        <v>-56</v>
      </c>
      <c r="D11" s="19">
        <v>-56</v>
      </c>
      <c r="E11" s="18">
        <v>-56</v>
      </c>
      <c r="F11" s="19">
        <v>-56</v>
      </c>
      <c r="G11" s="18">
        <v>-54</v>
      </c>
      <c r="H11" s="19">
        <v>-54</v>
      </c>
      <c r="I11" s="18">
        <v>-51</v>
      </c>
      <c r="J11" s="19">
        <v>-50</v>
      </c>
      <c r="K11" s="18">
        <v>-48</v>
      </c>
      <c r="L11" s="19">
        <v>-46</v>
      </c>
      <c r="M11" s="18">
        <v>-44</v>
      </c>
      <c r="N11" s="19">
        <v>-42</v>
      </c>
      <c r="O11" s="18">
        <v>-38</v>
      </c>
      <c r="P11" s="19">
        <v>-35</v>
      </c>
      <c r="Q11" s="20"/>
      <c r="R11" s="230"/>
      <c r="S11" s="230"/>
      <c r="T11" s="233"/>
      <c r="U11" s="232"/>
      <c r="V11" s="234"/>
    </row>
    <row r="12" spans="1:22" ht="12.75">
      <c r="A12" s="16" t="s">
        <v>87</v>
      </c>
      <c r="B12" s="17">
        <v>206</v>
      </c>
      <c r="C12" s="18">
        <v>217</v>
      </c>
      <c r="D12" s="19">
        <v>228</v>
      </c>
      <c r="E12" s="18">
        <v>240</v>
      </c>
      <c r="F12" s="19">
        <v>253</v>
      </c>
      <c r="G12" s="18">
        <v>266</v>
      </c>
      <c r="H12" s="19">
        <v>279</v>
      </c>
      <c r="I12" s="18">
        <v>294</v>
      </c>
      <c r="J12" s="19">
        <v>309</v>
      </c>
      <c r="K12" s="18">
        <v>325</v>
      </c>
      <c r="L12" s="19">
        <v>341</v>
      </c>
      <c r="M12" s="18">
        <v>355</v>
      </c>
      <c r="N12" s="19">
        <v>370</v>
      </c>
      <c r="O12" s="18">
        <v>377</v>
      </c>
      <c r="P12" s="19">
        <v>377</v>
      </c>
      <c r="Q12" s="20"/>
      <c r="R12" s="230"/>
      <c r="S12" s="230"/>
      <c r="T12" s="233"/>
      <c r="U12" s="232"/>
      <c r="V12" s="234"/>
    </row>
    <row r="13" spans="1:22" ht="12.75">
      <c r="A13" s="24" t="s">
        <v>88</v>
      </c>
      <c r="B13" s="25">
        <v>126</v>
      </c>
      <c r="C13" s="26"/>
      <c r="D13" s="27">
        <v>121</v>
      </c>
      <c r="E13" s="26"/>
      <c r="F13" s="27">
        <v>115</v>
      </c>
      <c r="G13" s="26"/>
      <c r="H13" s="27">
        <v>111</v>
      </c>
      <c r="I13" s="26"/>
      <c r="J13" s="27">
        <v>105</v>
      </c>
      <c r="K13" s="26"/>
      <c r="L13" s="27">
        <v>98</v>
      </c>
      <c r="M13" s="26"/>
      <c r="N13" s="27">
        <v>92</v>
      </c>
      <c r="O13" s="26"/>
      <c r="P13" s="27"/>
      <c r="Q13" s="28"/>
      <c r="R13" s="230"/>
      <c r="S13" s="230"/>
      <c r="T13" s="233"/>
      <c r="U13" s="232"/>
      <c r="V13" s="234"/>
    </row>
    <row r="14" spans="1:22" ht="12.75">
      <c r="A14" s="29"/>
      <c r="B14" s="30"/>
      <c r="C14" s="31"/>
      <c r="D14" s="32"/>
      <c r="E14" s="31"/>
      <c r="F14" s="32"/>
      <c r="G14" s="31"/>
      <c r="H14" s="32"/>
      <c r="I14" s="31"/>
      <c r="J14" s="32"/>
      <c r="K14" s="31"/>
      <c r="L14" s="32">
        <v>292</v>
      </c>
      <c r="M14" s="31">
        <f>((L14-N14)/2)+N14</f>
        <v>289</v>
      </c>
      <c r="N14" s="32">
        <v>286</v>
      </c>
      <c r="O14" s="31">
        <v>282</v>
      </c>
      <c r="P14" s="32">
        <v>278</v>
      </c>
      <c r="Q14" s="33">
        <v>273</v>
      </c>
      <c r="R14" s="34"/>
      <c r="S14" s="35"/>
      <c r="T14" s="36">
        <v>174</v>
      </c>
      <c r="U14" s="29">
        <v>360</v>
      </c>
      <c r="V14" s="37">
        <v>24500</v>
      </c>
    </row>
    <row r="15" spans="1:22" ht="12.75">
      <c r="A15" s="38" t="s">
        <v>89</v>
      </c>
      <c r="B15" s="39"/>
      <c r="C15" s="40"/>
      <c r="D15" s="41"/>
      <c r="E15" s="40"/>
      <c r="F15" s="41"/>
      <c r="G15" s="40"/>
      <c r="H15" s="41"/>
      <c r="I15" s="40"/>
      <c r="J15" s="41"/>
      <c r="K15" s="40"/>
      <c r="L15" s="41">
        <v>0.788</v>
      </c>
      <c r="M15" s="40">
        <f>((L15-N15)/2)+N15</f>
        <v>0.7655000000000001</v>
      </c>
      <c r="N15" s="41">
        <v>0.743</v>
      </c>
      <c r="O15" s="40">
        <v>0.705</v>
      </c>
      <c r="P15" s="41">
        <v>0.664</v>
      </c>
      <c r="Q15" s="42"/>
      <c r="R15" s="43"/>
      <c r="S15" s="44"/>
      <c r="T15" s="45"/>
      <c r="U15" s="38"/>
      <c r="V15" s="46"/>
    </row>
    <row r="16" spans="1:22" ht="12.75">
      <c r="A16" s="47" t="s">
        <v>90</v>
      </c>
      <c r="B16" s="48"/>
      <c r="C16" s="49"/>
      <c r="D16" s="50"/>
      <c r="E16" s="49"/>
      <c r="F16" s="50"/>
      <c r="G16" s="49"/>
      <c r="H16" s="50"/>
      <c r="I16" s="49"/>
      <c r="J16" s="50"/>
      <c r="K16" s="49">
        <v>0.853</v>
      </c>
      <c r="L16" s="50">
        <v>0.853</v>
      </c>
      <c r="M16" s="49">
        <v>0.851</v>
      </c>
      <c r="N16" s="50">
        <v>0.848</v>
      </c>
      <c r="O16" s="49">
        <v>0.837</v>
      </c>
      <c r="P16" s="50">
        <v>0.8230000000000001</v>
      </c>
      <c r="Q16" s="51">
        <v>0.775</v>
      </c>
      <c r="R16" s="52"/>
      <c r="S16" s="53"/>
      <c r="T16" s="54"/>
      <c r="U16" s="47"/>
      <c r="V16" s="55"/>
    </row>
    <row r="17" spans="1:22" ht="12.75">
      <c r="A17" s="29" t="s">
        <v>91</v>
      </c>
      <c r="B17" s="30"/>
      <c r="C17" s="31"/>
      <c r="D17" s="32"/>
      <c r="E17" s="31"/>
      <c r="F17" s="32"/>
      <c r="G17" s="31"/>
      <c r="H17" s="32"/>
      <c r="I17" s="31"/>
      <c r="J17" s="32">
        <v>287</v>
      </c>
      <c r="K17" s="56">
        <f>((J17-L17)/2)+L17</f>
        <v>284</v>
      </c>
      <c r="L17" s="32">
        <v>281</v>
      </c>
      <c r="M17" s="31">
        <f>((L17-N17)/2)+N17</f>
        <v>279</v>
      </c>
      <c r="N17" s="32">
        <v>277</v>
      </c>
      <c r="O17" s="31">
        <v>273</v>
      </c>
      <c r="P17" s="32">
        <v>270</v>
      </c>
      <c r="Q17" s="33">
        <v>265</v>
      </c>
      <c r="R17" s="34"/>
      <c r="S17" s="35"/>
      <c r="T17" s="36">
        <v>168</v>
      </c>
      <c r="U17" s="29">
        <v>340</v>
      </c>
      <c r="V17" s="29">
        <v>26700</v>
      </c>
    </row>
    <row r="18" spans="1:22" ht="12.75">
      <c r="A18" s="38"/>
      <c r="B18" s="39"/>
      <c r="C18" s="40"/>
      <c r="D18" s="41"/>
      <c r="E18" s="40"/>
      <c r="F18" s="41"/>
      <c r="G18" s="40"/>
      <c r="H18" s="41"/>
      <c r="I18" s="40"/>
      <c r="J18" s="41">
        <v>0.804</v>
      </c>
      <c r="K18" s="40">
        <f>((J18-L18)/2)+L18</f>
        <v>0.7815000000000001</v>
      </c>
      <c r="L18" s="41">
        <v>0.759</v>
      </c>
      <c r="M18" s="40">
        <f>((L18-N18)/2)+N18</f>
        <v>0.739</v>
      </c>
      <c r="N18" s="41">
        <v>0.719</v>
      </c>
      <c r="O18" s="40">
        <v>0.682</v>
      </c>
      <c r="P18" s="41">
        <v>0.649</v>
      </c>
      <c r="Q18" s="42"/>
      <c r="R18" s="43"/>
      <c r="S18" s="44"/>
      <c r="T18" s="45"/>
      <c r="U18" s="38"/>
      <c r="V18" s="38">
        <v>16000</v>
      </c>
    </row>
    <row r="19" spans="1:22" ht="12.75">
      <c r="A19" s="47" t="s">
        <v>90</v>
      </c>
      <c r="B19" s="48"/>
      <c r="C19" s="49"/>
      <c r="D19" s="50"/>
      <c r="E19" s="49"/>
      <c r="F19" s="50"/>
      <c r="G19" s="49"/>
      <c r="H19" s="50"/>
      <c r="I19" s="49">
        <v>0.8320000000000001</v>
      </c>
      <c r="J19" s="50">
        <v>0.853</v>
      </c>
      <c r="K19" s="49">
        <v>0.852</v>
      </c>
      <c r="L19" s="50">
        <v>0.85</v>
      </c>
      <c r="M19" s="49">
        <v>0.847</v>
      </c>
      <c r="N19" s="50">
        <v>0.842</v>
      </c>
      <c r="O19" s="49">
        <v>0.8280000000000001</v>
      </c>
      <c r="P19" s="50">
        <v>0.812</v>
      </c>
      <c r="Q19" s="51">
        <v>0.76</v>
      </c>
      <c r="R19" s="52"/>
      <c r="S19" s="53"/>
      <c r="T19" s="54"/>
      <c r="U19" s="47"/>
      <c r="V19" s="47"/>
    </row>
    <row r="20" spans="1:22" ht="12.75">
      <c r="A20" s="29" t="s">
        <v>92</v>
      </c>
      <c r="B20" s="30"/>
      <c r="C20" s="31"/>
      <c r="D20" s="32"/>
      <c r="E20" s="31"/>
      <c r="F20" s="32"/>
      <c r="G20" s="31"/>
      <c r="H20" s="32">
        <v>283</v>
      </c>
      <c r="I20" s="56">
        <f>((H20-J20)/2)+J20</f>
        <v>279</v>
      </c>
      <c r="J20" s="32">
        <v>275</v>
      </c>
      <c r="K20" s="56">
        <f>((J20-L20)/2)+L20</f>
        <v>272.5</v>
      </c>
      <c r="L20" s="32">
        <v>270</v>
      </c>
      <c r="M20" s="31">
        <f>((L20-N20)/2)+N20</f>
        <v>268</v>
      </c>
      <c r="N20" s="32">
        <v>266</v>
      </c>
      <c r="O20" s="31">
        <v>263</v>
      </c>
      <c r="P20" s="32">
        <v>260</v>
      </c>
      <c r="Q20" s="33">
        <v>256</v>
      </c>
      <c r="R20" s="34"/>
      <c r="S20" s="35"/>
      <c r="T20" s="36">
        <v>162</v>
      </c>
      <c r="U20" s="29">
        <v>320</v>
      </c>
      <c r="V20" s="29">
        <v>28.7</v>
      </c>
    </row>
    <row r="21" spans="1:22" ht="12.75">
      <c r="A21" s="38"/>
      <c r="B21" s="39"/>
      <c r="C21" s="40"/>
      <c r="D21" s="41"/>
      <c r="E21" s="40"/>
      <c r="F21" s="41"/>
      <c r="G21" s="40"/>
      <c r="H21" s="41">
        <v>0.8280000000000001</v>
      </c>
      <c r="I21" s="40">
        <f>((H21-J21)/2)+J21</f>
        <v>0.802</v>
      </c>
      <c r="J21" s="41">
        <v>0.776</v>
      </c>
      <c r="K21" s="40">
        <f>((J21-L21)/2)+L21</f>
        <v>0.7545</v>
      </c>
      <c r="L21" s="41">
        <v>0.733</v>
      </c>
      <c r="M21" s="40">
        <f>((L21-N21)/2)+N21</f>
        <v>0.712</v>
      </c>
      <c r="N21" s="41">
        <v>0.6910000000000001</v>
      </c>
      <c r="O21" s="40">
        <v>0.66</v>
      </c>
      <c r="P21" s="41">
        <v>0.627</v>
      </c>
      <c r="Q21" s="42"/>
      <c r="R21" s="43"/>
      <c r="S21" s="44"/>
      <c r="T21" s="45"/>
      <c r="U21" s="38"/>
      <c r="V21" s="38">
        <v>18000</v>
      </c>
    </row>
    <row r="22" spans="1:22" ht="12.75">
      <c r="A22" s="47" t="s">
        <v>90</v>
      </c>
      <c r="B22" s="48"/>
      <c r="C22" s="49"/>
      <c r="D22" s="50"/>
      <c r="E22" s="49"/>
      <c r="F22" s="50"/>
      <c r="G22" s="49"/>
      <c r="H22" s="50" t="s">
        <v>22</v>
      </c>
      <c r="I22" s="49">
        <v>0.853</v>
      </c>
      <c r="J22" s="50">
        <v>0.852</v>
      </c>
      <c r="K22" s="49">
        <v>0.849</v>
      </c>
      <c r="L22" s="50">
        <v>0.845</v>
      </c>
      <c r="M22" s="49">
        <v>0.84</v>
      </c>
      <c r="N22" s="50">
        <v>0.833</v>
      </c>
      <c r="O22" s="49">
        <v>0.8170000000000001</v>
      </c>
      <c r="P22" s="50">
        <v>0.798</v>
      </c>
      <c r="Q22" s="51">
        <v>0.743</v>
      </c>
      <c r="R22" s="52"/>
      <c r="S22" s="53"/>
      <c r="T22" s="54"/>
      <c r="U22" s="47"/>
      <c r="V22" s="47">
        <v>307</v>
      </c>
    </row>
    <row r="23" spans="1:22" ht="12.75">
      <c r="A23" s="29" t="s">
        <v>93</v>
      </c>
      <c r="B23" s="30"/>
      <c r="C23" s="31"/>
      <c r="D23" s="32"/>
      <c r="E23" s="31"/>
      <c r="F23" s="32"/>
      <c r="G23" s="31"/>
      <c r="H23" s="32">
        <v>268</v>
      </c>
      <c r="I23" s="56">
        <f>((H23-J23)/2)+J23</f>
        <v>265</v>
      </c>
      <c r="J23" s="32">
        <v>262</v>
      </c>
      <c r="K23" s="56">
        <f>((J23-L23)/2)+L23</f>
        <v>260</v>
      </c>
      <c r="L23" s="32">
        <v>258</v>
      </c>
      <c r="M23" s="56">
        <f>((L23-N23)/2)+N23</f>
        <v>256.5</v>
      </c>
      <c r="N23" s="32">
        <v>255</v>
      </c>
      <c r="O23" s="31">
        <v>253</v>
      </c>
      <c r="P23" s="32">
        <v>250</v>
      </c>
      <c r="Q23" s="33">
        <v>247</v>
      </c>
      <c r="R23" s="34"/>
      <c r="S23" s="35"/>
      <c r="T23" s="36">
        <v>157</v>
      </c>
      <c r="U23" s="29">
        <v>300</v>
      </c>
      <c r="V23" s="29" t="s">
        <v>48</v>
      </c>
    </row>
    <row r="24" spans="1:22" ht="12.75">
      <c r="A24" s="38"/>
      <c r="B24" s="39"/>
      <c r="C24" s="40"/>
      <c r="D24" s="41"/>
      <c r="E24" s="40"/>
      <c r="F24" s="41"/>
      <c r="G24" s="40"/>
      <c r="H24" s="41">
        <v>0.792</v>
      </c>
      <c r="I24" s="40">
        <f>((H24-J24)/2)+J24</f>
        <v>0.7675000000000001</v>
      </c>
      <c r="J24" s="41">
        <v>0.743</v>
      </c>
      <c r="K24" s="40">
        <f>((J24-L24)/2)+L24</f>
        <v>0.7235</v>
      </c>
      <c r="L24" s="41">
        <v>0.704</v>
      </c>
      <c r="M24" s="40">
        <f>((L24-N24)/2)+N24</f>
        <v>0.6845</v>
      </c>
      <c r="N24" s="41">
        <v>0.665</v>
      </c>
      <c r="O24" s="40">
        <v>0.636</v>
      </c>
      <c r="P24" s="41">
        <v>0.609</v>
      </c>
      <c r="Q24" s="42"/>
      <c r="R24" s="43"/>
      <c r="S24" s="44"/>
      <c r="T24" s="45"/>
      <c r="U24" s="38"/>
      <c r="V24" s="38">
        <v>20000</v>
      </c>
    </row>
    <row r="25" spans="1:22" ht="12.75">
      <c r="A25" s="47"/>
      <c r="B25" s="48"/>
      <c r="C25" s="49"/>
      <c r="D25" s="50"/>
      <c r="E25" s="49"/>
      <c r="F25" s="50"/>
      <c r="G25" s="49">
        <v>0.853</v>
      </c>
      <c r="H25" s="50">
        <v>0.853</v>
      </c>
      <c r="I25" s="49">
        <v>0.851</v>
      </c>
      <c r="J25" s="50">
        <v>0.848</v>
      </c>
      <c r="K25" s="49">
        <v>0.843</v>
      </c>
      <c r="L25" s="50">
        <v>0.837</v>
      </c>
      <c r="M25" s="49">
        <v>0.83</v>
      </c>
      <c r="N25" s="50">
        <v>0.8220000000000001</v>
      </c>
      <c r="O25" s="49">
        <v>0.804</v>
      </c>
      <c r="P25" s="50">
        <v>0.783</v>
      </c>
      <c r="Q25" s="51">
        <v>0.725</v>
      </c>
      <c r="R25" s="52">
        <v>285</v>
      </c>
      <c r="S25" s="53">
        <v>237</v>
      </c>
      <c r="T25" s="54"/>
      <c r="U25" s="47"/>
      <c r="V25" s="47">
        <v>297</v>
      </c>
    </row>
    <row r="26" spans="1:22" ht="12.75">
      <c r="A26" s="29" t="s">
        <v>94</v>
      </c>
      <c r="B26" s="30"/>
      <c r="C26" s="31"/>
      <c r="D26" s="32"/>
      <c r="E26" s="31"/>
      <c r="F26" s="32">
        <v>260</v>
      </c>
      <c r="G26" s="56">
        <f>((F26-H26)/2)+H26</f>
        <v>257.5</v>
      </c>
      <c r="H26" s="32">
        <v>255</v>
      </c>
      <c r="I26" s="56">
        <f>((H26-J26)/2)+J26</f>
        <v>252.5</v>
      </c>
      <c r="J26" s="32">
        <v>250</v>
      </c>
      <c r="K26" s="56">
        <f>((J26-L26)/2)+L26</f>
        <v>249</v>
      </c>
      <c r="L26" s="32">
        <v>248</v>
      </c>
      <c r="M26" s="56">
        <f>((L26-N26)/2)+N26</f>
        <v>246.5</v>
      </c>
      <c r="N26" s="32">
        <v>245</v>
      </c>
      <c r="O26" s="31">
        <v>243</v>
      </c>
      <c r="P26" s="32">
        <v>241</v>
      </c>
      <c r="Q26" s="33">
        <v>237</v>
      </c>
      <c r="R26" s="34"/>
      <c r="S26" s="35"/>
      <c r="T26" s="36">
        <v>150</v>
      </c>
      <c r="U26" s="29">
        <v>280</v>
      </c>
      <c r="V26" s="29">
        <v>33000</v>
      </c>
    </row>
    <row r="27" spans="1:22" ht="12.75">
      <c r="A27" s="38"/>
      <c r="B27" s="39"/>
      <c r="C27" s="40"/>
      <c r="D27" s="41"/>
      <c r="E27" s="40"/>
      <c r="F27" s="41">
        <v>0.803</v>
      </c>
      <c r="G27" s="40">
        <f>((F27-H27)/2)+H27</f>
        <v>0.7805</v>
      </c>
      <c r="H27" s="41">
        <v>0.758</v>
      </c>
      <c r="I27" s="40">
        <f>((H27-J27)/2)+J27</f>
        <v>0.736</v>
      </c>
      <c r="J27" s="41">
        <v>0.714</v>
      </c>
      <c r="K27" s="40">
        <f>((J27-L27)/2)+L27</f>
        <v>0.696</v>
      </c>
      <c r="L27" s="41">
        <v>0.678</v>
      </c>
      <c r="M27" s="40">
        <f>((L27-N27)/2)+N27</f>
        <v>0.6605000000000001</v>
      </c>
      <c r="N27" s="41">
        <v>0.643</v>
      </c>
      <c r="O27" s="40">
        <v>0.614</v>
      </c>
      <c r="P27" s="41">
        <v>0.583</v>
      </c>
      <c r="Q27" s="42"/>
      <c r="R27" s="43"/>
      <c r="S27" s="44"/>
      <c r="T27" s="45"/>
      <c r="U27" s="38"/>
      <c r="V27" s="38">
        <v>22000</v>
      </c>
    </row>
    <row r="28" spans="1:22" ht="12.75">
      <c r="A28" s="47" t="s">
        <v>90</v>
      </c>
      <c r="B28" s="48"/>
      <c r="C28" s="49"/>
      <c r="D28" s="50"/>
      <c r="E28" s="49">
        <v>0.852</v>
      </c>
      <c r="F28" s="50">
        <v>0.853</v>
      </c>
      <c r="G28" s="49">
        <v>0.852</v>
      </c>
      <c r="H28" s="50">
        <v>0.85</v>
      </c>
      <c r="I28" s="49">
        <v>0.846</v>
      </c>
      <c r="J28" s="50">
        <v>0.84</v>
      </c>
      <c r="K28" s="49">
        <v>0.834</v>
      </c>
      <c r="L28" s="50">
        <v>0.8260000000000001</v>
      </c>
      <c r="M28" s="49">
        <v>0.8170000000000001</v>
      </c>
      <c r="N28" s="50">
        <v>0.808</v>
      </c>
      <c r="O28" s="49">
        <v>0.787</v>
      </c>
      <c r="P28" s="50">
        <v>0.765</v>
      </c>
      <c r="Q28" s="51">
        <v>0.705</v>
      </c>
      <c r="R28" s="52">
        <v>275</v>
      </c>
      <c r="S28" s="53">
        <v>230</v>
      </c>
      <c r="T28" s="54"/>
      <c r="U28" s="47"/>
      <c r="V28" s="47">
        <v>287</v>
      </c>
    </row>
    <row r="29" spans="1:22" ht="12.75">
      <c r="A29" s="29" t="s">
        <v>95</v>
      </c>
      <c r="B29" s="30"/>
      <c r="C29" s="31"/>
      <c r="D29" s="32">
        <v>253</v>
      </c>
      <c r="E29" s="56">
        <f>((D29-F29)/2)+F29</f>
        <v>250</v>
      </c>
      <c r="F29" s="32">
        <v>247</v>
      </c>
      <c r="G29" s="56">
        <f>((F29-H29)/2)+H29</f>
        <v>245</v>
      </c>
      <c r="H29" s="32">
        <v>243</v>
      </c>
      <c r="I29" s="56">
        <f>((H29-J29)/2)+J29</f>
        <v>241</v>
      </c>
      <c r="J29" s="32">
        <v>239</v>
      </c>
      <c r="K29" s="56">
        <f>((J29-L29)/2)+L29</f>
        <v>238</v>
      </c>
      <c r="L29" s="32">
        <v>237</v>
      </c>
      <c r="M29" s="56">
        <f>((L29-N29)/2)+N29</f>
        <v>235.5</v>
      </c>
      <c r="N29" s="32">
        <v>234</v>
      </c>
      <c r="O29" s="31">
        <v>233</v>
      </c>
      <c r="P29" s="32">
        <v>231</v>
      </c>
      <c r="Q29" s="33" t="s">
        <v>22</v>
      </c>
      <c r="R29" s="34"/>
      <c r="S29" s="35"/>
      <c r="T29" s="36">
        <v>143</v>
      </c>
      <c r="U29" s="29">
        <v>260</v>
      </c>
      <c r="V29" s="29">
        <v>35100</v>
      </c>
    </row>
    <row r="30" spans="1:22" ht="12.75">
      <c r="A30" s="38"/>
      <c r="B30" s="39"/>
      <c r="C30" s="40"/>
      <c r="D30" s="41">
        <v>0.8180000000000001</v>
      </c>
      <c r="E30" s="40">
        <f>((D30-F30)/2)+F30</f>
        <v>0.7915000000000001</v>
      </c>
      <c r="F30" s="41">
        <v>0.765</v>
      </c>
      <c r="G30" s="40">
        <f>((F30-H30)/2)+H30</f>
        <v>0.744</v>
      </c>
      <c r="H30" s="41">
        <v>0.723</v>
      </c>
      <c r="I30" s="40">
        <f>((H30-J30)/2)+J30</f>
        <v>0.7030000000000001</v>
      </c>
      <c r="J30" s="41">
        <v>0.683</v>
      </c>
      <c r="K30" s="40">
        <f>((J30-L30)/2)+L30</f>
        <v>0.666</v>
      </c>
      <c r="L30" s="41">
        <v>0.649</v>
      </c>
      <c r="M30" s="40">
        <f>((L30-N30)/2)+N30</f>
        <v>0.632</v>
      </c>
      <c r="N30" s="41">
        <v>0.615</v>
      </c>
      <c r="O30" s="40">
        <v>0.588</v>
      </c>
      <c r="P30" s="41">
        <v>0.5630000000000001</v>
      </c>
      <c r="Q30" s="42"/>
      <c r="R30" s="43"/>
      <c r="S30" s="44"/>
      <c r="T30" s="45"/>
      <c r="U30" s="38"/>
      <c r="V30" s="38">
        <v>24000</v>
      </c>
    </row>
    <row r="31" spans="1:22" ht="12.75">
      <c r="A31" s="47" t="s">
        <v>90</v>
      </c>
      <c r="B31" s="48"/>
      <c r="C31" s="49"/>
      <c r="D31" s="50">
        <v>0.853</v>
      </c>
      <c r="E31" s="49">
        <v>0.853</v>
      </c>
      <c r="F31" s="50">
        <v>0.851</v>
      </c>
      <c r="G31" s="49">
        <v>0.848</v>
      </c>
      <c r="H31" s="50">
        <v>0.843</v>
      </c>
      <c r="I31" s="49">
        <v>0.837</v>
      </c>
      <c r="J31" s="50">
        <v>0.8290000000000001</v>
      </c>
      <c r="K31" s="49">
        <v>0.8210000000000001</v>
      </c>
      <c r="L31" s="50">
        <v>0.812</v>
      </c>
      <c r="M31" s="49">
        <v>0.802</v>
      </c>
      <c r="N31" s="50">
        <v>0.791</v>
      </c>
      <c r="O31" s="49">
        <v>0.769</v>
      </c>
      <c r="P31" s="50">
        <v>0.745</v>
      </c>
      <c r="Q31" s="51">
        <v>0.683</v>
      </c>
      <c r="R31" s="52">
        <v>265</v>
      </c>
      <c r="S31" s="53">
        <v>223</v>
      </c>
      <c r="T31" s="54"/>
      <c r="U31" s="47"/>
      <c r="V31" s="47">
        <v>277</v>
      </c>
    </row>
    <row r="32" spans="1:22" ht="12.75">
      <c r="A32" s="29" t="s">
        <v>96</v>
      </c>
      <c r="B32" s="30"/>
      <c r="C32" s="31"/>
      <c r="D32" s="32">
        <v>238</v>
      </c>
      <c r="E32" s="56">
        <f>((D32-F32)/2)+F32</f>
        <v>236</v>
      </c>
      <c r="F32" s="32">
        <v>234</v>
      </c>
      <c r="G32" s="56">
        <f>((F32-H32)/2)+H32</f>
        <v>232</v>
      </c>
      <c r="H32" s="32">
        <v>230</v>
      </c>
      <c r="I32" s="56">
        <f>((H32-J32)/2)+J32</f>
        <v>229</v>
      </c>
      <c r="J32" s="32">
        <v>228</v>
      </c>
      <c r="K32" s="56">
        <f>((J32-L32)/2)+L32</f>
        <v>227</v>
      </c>
      <c r="L32" s="32">
        <v>226</v>
      </c>
      <c r="M32" s="56">
        <f>((L32-N32)/2)+N32</f>
        <v>225</v>
      </c>
      <c r="N32" s="32">
        <v>224</v>
      </c>
      <c r="O32" s="31">
        <v>223</v>
      </c>
      <c r="P32" s="32">
        <v>221</v>
      </c>
      <c r="Q32" s="33">
        <v>220</v>
      </c>
      <c r="R32" s="34"/>
      <c r="S32" s="35"/>
      <c r="T32" s="36">
        <v>137</v>
      </c>
      <c r="U32" s="29">
        <v>240</v>
      </c>
      <c r="V32" s="29">
        <v>37000</v>
      </c>
    </row>
    <row r="33" spans="1:22" ht="12.75">
      <c r="A33" s="38"/>
      <c r="B33" s="39"/>
      <c r="C33" s="40"/>
      <c r="D33" s="41">
        <v>0.772</v>
      </c>
      <c r="E33" s="40">
        <f>((D33-F33)/2)+F33</f>
        <v>0.751</v>
      </c>
      <c r="F33" s="41">
        <v>0.73</v>
      </c>
      <c r="G33" s="40">
        <f>((F33-H33)/2)+H33</f>
        <v>0.7090000000000001</v>
      </c>
      <c r="H33" s="41">
        <v>0.6880000000000001</v>
      </c>
      <c r="I33" s="40">
        <f>((H33-J33)/2)+J33</f>
        <v>0.6715</v>
      </c>
      <c r="J33" s="41">
        <v>0.655</v>
      </c>
      <c r="K33" s="40">
        <f>((J33-L33)/2)+L33</f>
        <v>0.6375</v>
      </c>
      <c r="L33" s="41">
        <v>0.62</v>
      </c>
      <c r="M33" s="40">
        <f>((L33-N33)/2)+N33</f>
        <v>0.605</v>
      </c>
      <c r="N33" s="41">
        <v>0.59</v>
      </c>
      <c r="O33" s="40">
        <v>0.565</v>
      </c>
      <c r="P33" s="41">
        <v>0.537</v>
      </c>
      <c r="Q33" s="42"/>
      <c r="R33" s="43"/>
      <c r="S33" s="44"/>
      <c r="T33" s="45"/>
      <c r="U33" s="38"/>
      <c r="V33" s="38">
        <v>27000</v>
      </c>
    </row>
    <row r="34" spans="1:22" ht="12.75">
      <c r="A34" s="47" t="s">
        <v>90</v>
      </c>
      <c r="B34" s="48">
        <v>0.853</v>
      </c>
      <c r="C34" s="49">
        <v>0.853</v>
      </c>
      <c r="D34" s="50">
        <v>0.852</v>
      </c>
      <c r="E34" s="49">
        <v>0.849</v>
      </c>
      <c r="F34" s="50">
        <v>0.845</v>
      </c>
      <c r="G34" s="49">
        <v>0.839</v>
      </c>
      <c r="H34" s="50">
        <v>0.8320000000000001</v>
      </c>
      <c r="I34" s="49">
        <v>0.8230000000000001</v>
      </c>
      <c r="J34" s="50">
        <v>0.8140000000000001</v>
      </c>
      <c r="K34" s="49">
        <v>0.804</v>
      </c>
      <c r="L34" s="50">
        <v>0.794</v>
      </c>
      <c r="M34" s="49">
        <v>0.783</v>
      </c>
      <c r="N34" s="50">
        <v>0.771</v>
      </c>
      <c r="O34" s="49">
        <v>0.747</v>
      </c>
      <c r="P34" s="50">
        <v>0.722</v>
      </c>
      <c r="Q34" s="51">
        <v>0.66</v>
      </c>
      <c r="R34" s="52">
        <v>254</v>
      </c>
      <c r="S34" s="53">
        <v>217</v>
      </c>
      <c r="T34" s="54"/>
      <c r="U34" s="47"/>
      <c r="V34" s="47">
        <v>267</v>
      </c>
    </row>
    <row r="35" spans="1:22" ht="12.75">
      <c r="A35" s="29" t="s">
        <v>97</v>
      </c>
      <c r="B35" s="30"/>
      <c r="C35" s="31"/>
      <c r="D35" s="32">
        <v>225</v>
      </c>
      <c r="E35" s="56">
        <f>((D35-F35)/2)+F35</f>
        <v>223</v>
      </c>
      <c r="F35" s="32">
        <v>221</v>
      </c>
      <c r="G35" s="56">
        <f>((F35-H35)/2)+H35</f>
        <v>220</v>
      </c>
      <c r="H35" s="32">
        <v>219</v>
      </c>
      <c r="I35" s="56">
        <f>((H35-J35)/2)+J35</f>
        <v>218</v>
      </c>
      <c r="J35" s="32">
        <v>217</v>
      </c>
      <c r="K35" s="56">
        <f>((J35-L35)/2)+L35</f>
        <v>215.5</v>
      </c>
      <c r="L35" s="32">
        <v>214</v>
      </c>
      <c r="M35" s="56">
        <f>((L35-N35)/2)+N35</f>
        <v>213.5</v>
      </c>
      <c r="N35" s="32">
        <v>213</v>
      </c>
      <c r="O35" s="31">
        <v>212</v>
      </c>
      <c r="P35" s="32">
        <v>211</v>
      </c>
      <c r="Q35" s="33"/>
      <c r="R35" s="34"/>
      <c r="S35" s="35"/>
      <c r="T35" s="36">
        <v>130</v>
      </c>
      <c r="U35" s="29">
        <v>220</v>
      </c>
      <c r="V35" s="29">
        <v>38000</v>
      </c>
    </row>
    <row r="36" spans="1:22" ht="12.75">
      <c r="A36" s="38"/>
      <c r="B36" s="39"/>
      <c r="C36" s="40"/>
      <c r="D36" s="41">
        <v>0.728</v>
      </c>
      <c r="E36" s="40">
        <f>((D36-F36)/2)+F36</f>
        <v>0.7105</v>
      </c>
      <c r="F36" s="41">
        <v>0.6930000000000001</v>
      </c>
      <c r="G36" s="40">
        <f>((F36-H36)/2)+H36</f>
        <v>0.6755</v>
      </c>
      <c r="H36" s="41">
        <v>0.658</v>
      </c>
      <c r="I36" s="40">
        <f>((H36-J36)/2)+J36</f>
        <v>0.639</v>
      </c>
      <c r="J36" s="41">
        <v>0.62</v>
      </c>
      <c r="K36" s="40">
        <f>((J36-L36)/2)+L36</f>
        <v>0.6094999999999999</v>
      </c>
      <c r="L36" s="41">
        <v>0.599</v>
      </c>
      <c r="M36" s="40">
        <f>((L36-N36)/2)+N36</f>
        <v>0.581</v>
      </c>
      <c r="N36" s="41">
        <v>0.5630000000000001</v>
      </c>
      <c r="O36" s="40">
        <v>0.537</v>
      </c>
      <c r="P36" s="41">
        <v>0.513</v>
      </c>
      <c r="Q36" s="42"/>
      <c r="R36" s="43"/>
      <c r="S36" s="44"/>
      <c r="T36" s="45"/>
      <c r="U36" s="38"/>
      <c r="V36" s="38">
        <v>29000</v>
      </c>
    </row>
    <row r="37" spans="1:22" ht="12.75">
      <c r="A37" s="47"/>
      <c r="B37" s="48">
        <v>0.852</v>
      </c>
      <c r="C37" s="49">
        <v>0.85</v>
      </c>
      <c r="D37" s="50">
        <v>0.845</v>
      </c>
      <c r="E37" s="49">
        <v>0.84</v>
      </c>
      <c r="F37" s="50">
        <v>0.833</v>
      </c>
      <c r="G37" s="49">
        <v>0.825</v>
      </c>
      <c r="H37" s="50">
        <v>0.8160000000000001</v>
      </c>
      <c r="I37" s="49">
        <v>0.806</v>
      </c>
      <c r="J37" s="50">
        <v>0.795</v>
      </c>
      <c r="K37" s="49">
        <v>0.784</v>
      </c>
      <c r="L37" s="50">
        <v>0.772</v>
      </c>
      <c r="M37" s="49">
        <v>0.76</v>
      </c>
      <c r="N37" s="50">
        <v>0.748</v>
      </c>
      <c r="O37" s="49">
        <v>0.722</v>
      </c>
      <c r="P37" s="50">
        <v>0.6970000000000001</v>
      </c>
      <c r="Q37" s="51">
        <v>0.634</v>
      </c>
      <c r="R37" s="52">
        <v>243</v>
      </c>
      <c r="S37" s="53">
        <v>210</v>
      </c>
      <c r="T37" s="54"/>
      <c r="U37" s="47"/>
      <c r="V37" s="47">
        <v>258</v>
      </c>
    </row>
    <row r="38" spans="1:22" ht="12.75">
      <c r="A38" s="29" t="s">
        <v>98</v>
      </c>
      <c r="B38" s="30"/>
      <c r="C38" s="31"/>
      <c r="D38" s="32">
        <v>211</v>
      </c>
      <c r="E38" s="56">
        <f>((D38-F38)/2)+F38</f>
        <v>210</v>
      </c>
      <c r="F38" s="32">
        <v>209</v>
      </c>
      <c r="G38" s="56">
        <f>((F38-H38)/2)+H38</f>
        <v>208</v>
      </c>
      <c r="H38" s="32">
        <v>207</v>
      </c>
      <c r="I38" s="56">
        <f>((H38-J38)/2)+J38</f>
        <v>206</v>
      </c>
      <c r="J38" s="32">
        <v>205</v>
      </c>
      <c r="K38" s="56">
        <f>((J38-L38)/2)+L38</f>
        <v>204.5</v>
      </c>
      <c r="L38" s="32">
        <v>204</v>
      </c>
      <c r="M38" s="56">
        <f>((L38-N38)/2)+N38</f>
        <v>203.5</v>
      </c>
      <c r="N38" s="32">
        <v>203</v>
      </c>
      <c r="O38" s="31">
        <v>202</v>
      </c>
      <c r="P38" s="32" t="s">
        <v>22</v>
      </c>
      <c r="Q38" s="33"/>
      <c r="R38" s="34"/>
      <c r="S38" s="35"/>
      <c r="T38" s="36">
        <v>124</v>
      </c>
      <c r="U38" s="29">
        <v>200</v>
      </c>
      <c r="V38" s="29">
        <v>40500</v>
      </c>
    </row>
    <row r="39" spans="1:22" ht="12.75">
      <c r="A39" s="38"/>
      <c r="B39" s="39"/>
      <c r="C39" s="40"/>
      <c r="D39" s="41">
        <v>0.6930000000000001</v>
      </c>
      <c r="E39" s="40">
        <f>((D39-F39)/2)+F39</f>
        <v>0.674</v>
      </c>
      <c r="F39" s="41">
        <v>0.655</v>
      </c>
      <c r="G39" s="40">
        <f>((F39-H39)/2)+H39</f>
        <v>0.6395</v>
      </c>
      <c r="H39" s="41">
        <v>0.624</v>
      </c>
      <c r="I39" s="40">
        <f>((H39-J39)/2)+J39</f>
        <v>0.607</v>
      </c>
      <c r="J39" s="41">
        <v>0.59</v>
      </c>
      <c r="K39" s="40">
        <f>((J39-L39)/2)+L39</f>
        <v>0.5765</v>
      </c>
      <c r="L39" s="41">
        <v>0.5630000000000001</v>
      </c>
      <c r="M39" s="40">
        <f>((L39-N39)/2)+N39</f>
        <v>0.5505</v>
      </c>
      <c r="N39" s="41">
        <v>0.538</v>
      </c>
      <c r="O39" s="40">
        <v>0.514</v>
      </c>
      <c r="P39" s="41"/>
      <c r="Q39" s="42"/>
      <c r="R39" s="43"/>
      <c r="S39" s="44"/>
      <c r="T39" s="45"/>
      <c r="U39" s="38"/>
      <c r="V39" s="38">
        <v>31000</v>
      </c>
    </row>
    <row r="40" spans="1:22" ht="12.75">
      <c r="A40" s="47"/>
      <c r="B40" s="48">
        <v>0.846</v>
      </c>
      <c r="C40" s="49">
        <v>0.84</v>
      </c>
      <c r="D40" s="50">
        <v>0.833</v>
      </c>
      <c r="E40" s="49">
        <v>0.825</v>
      </c>
      <c r="F40" s="50">
        <v>0.8160000000000001</v>
      </c>
      <c r="G40" s="49">
        <v>0.806</v>
      </c>
      <c r="H40" s="50">
        <v>0.795</v>
      </c>
      <c r="I40" s="49">
        <v>0.783</v>
      </c>
      <c r="J40" s="50">
        <v>0.772</v>
      </c>
      <c r="K40" s="49">
        <v>0.759</v>
      </c>
      <c r="L40" s="50">
        <v>0.747</v>
      </c>
      <c r="M40" s="49">
        <v>0.734</v>
      </c>
      <c r="N40" s="50">
        <v>0.721</v>
      </c>
      <c r="O40" s="49">
        <v>0.695</v>
      </c>
      <c r="P40" s="50">
        <v>0.669</v>
      </c>
      <c r="Q40" s="51">
        <v>0.607</v>
      </c>
      <c r="R40" s="52">
        <v>232</v>
      </c>
      <c r="S40" s="53">
        <v>204</v>
      </c>
      <c r="T40" s="54"/>
      <c r="U40" s="47"/>
      <c r="V40" s="47">
        <v>248</v>
      </c>
    </row>
    <row r="41" spans="1:22" ht="33">
      <c r="A41" s="4" t="s">
        <v>52</v>
      </c>
      <c r="B41" s="5" t="s">
        <v>53</v>
      </c>
      <c r="C41" s="6" t="s">
        <v>54</v>
      </c>
      <c r="D41" s="7" t="s">
        <v>55</v>
      </c>
      <c r="E41" s="6" t="s">
        <v>56</v>
      </c>
      <c r="F41" s="7" t="s">
        <v>57</v>
      </c>
      <c r="G41" s="6" t="s">
        <v>58</v>
      </c>
      <c r="H41" s="7" t="s">
        <v>59</v>
      </c>
      <c r="I41" s="6" t="s">
        <v>60</v>
      </c>
      <c r="J41" s="7" t="s">
        <v>61</v>
      </c>
      <c r="K41" s="6" t="s">
        <v>62</v>
      </c>
      <c r="L41" s="7" t="s">
        <v>63</v>
      </c>
      <c r="M41" s="6" t="s">
        <v>64</v>
      </c>
      <c r="N41" s="7" t="s">
        <v>65</v>
      </c>
      <c r="O41" s="6" t="s">
        <v>66</v>
      </c>
      <c r="P41" s="7" t="s">
        <v>67</v>
      </c>
      <c r="Q41" s="8" t="s">
        <v>68</v>
      </c>
      <c r="R41" s="57" t="s">
        <v>99</v>
      </c>
      <c r="S41" s="57" t="s">
        <v>51</v>
      </c>
      <c r="T41" s="58" t="s">
        <v>19</v>
      </c>
      <c r="U41" s="14" t="s">
        <v>20</v>
      </c>
      <c r="V41" s="59" t="s">
        <v>100</v>
      </c>
    </row>
  </sheetData>
  <mergeCells count="7">
    <mergeCell ref="R1:R13"/>
    <mergeCell ref="S1:S13"/>
    <mergeCell ref="U1:V1"/>
    <mergeCell ref="U2:U4"/>
    <mergeCell ref="T5:T13"/>
    <mergeCell ref="U5:U13"/>
    <mergeCell ref="V7:V13"/>
  </mergeCells>
  <printOptions/>
  <pageMargins left="0.7875" right="0.7875" top="1.025" bottom="1.025" header="0.7875" footer="0.787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9"/>
  <sheetViews>
    <sheetView workbookViewId="0" topLeftCell="A1">
      <selection activeCell="D1" sqref="D1"/>
    </sheetView>
  </sheetViews>
  <sheetFormatPr defaultColWidth="9.140625" defaultRowHeight="12.75"/>
  <sheetData>
    <row r="1" spans="1:3" ht="12.75">
      <c r="A1">
        <v>360000</v>
      </c>
      <c r="B1" t="s">
        <v>103</v>
      </c>
      <c r="C1" t="s">
        <v>104</v>
      </c>
    </row>
    <row r="2" spans="1:3" ht="12.75">
      <c r="A2">
        <v>340000</v>
      </c>
      <c r="B2" t="s">
        <v>105</v>
      </c>
      <c r="C2" t="s">
        <v>106</v>
      </c>
    </row>
    <row r="3" spans="1:3" ht="12.75">
      <c r="A3">
        <v>320000</v>
      </c>
      <c r="B3" t="s">
        <v>107</v>
      </c>
      <c r="C3" t="s">
        <v>108</v>
      </c>
    </row>
    <row r="4" spans="1:3" ht="12.75">
      <c r="A4">
        <v>300000</v>
      </c>
      <c r="B4" t="s">
        <v>109</v>
      </c>
      <c r="C4" t="s">
        <v>105</v>
      </c>
    </row>
    <row r="5" spans="1:3" ht="12.75">
      <c r="A5">
        <v>280000</v>
      </c>
      <c r="B5" t="s">
        <v>110</v>
      </c>
      <c r="C5" t="s">
        <v>111</v>
      </c>
    </row>
    <row r="6" spans="1:3" ht="12.75">
      <c r="A6">
        <v>260000</v>
      </c>
      <c r="B6" t="s">
        <v>112</v>
      </c>
      <c r="C6" t="s">
        <v>113</v>
      </c>
    </row>
    <row r="7" spans="1:3" ht="12.75">
      <c r="A7">
        <v>240000</v>
      </c>
      <c r="B7" t="s">
        <v>114</v>
      </c>
      <c r="C7" t="s">
        <v>115</v>
      </c>
    </row>
    <row r="8" spans="1:3" ht="12.75">
      <c r="A8">
        <v>220000</v>
      </c>
      <c r="B8" t="s">
        <v>116</v>
      </c>
      <c r="C8" t="s">
        <v>117</v>
      </c>
    </row>
    <row r="9" spans="1:3" ht="12.75">
      <c r="A9">
        <v>200000</v>
      </c>
      <c r="B9" t="s">
        <v>118</v>
      </c>
      <c r="C9" t="s">
        <v>119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2"/>
  <sheetViews>
    <sheetView zoomScale="75" zoomScaleNormal="75" workbookViewId="0" topLeftCell="A1">
      <selection activeCell="C36" sqref="C36"/>
    </sheetView>
  </sheetViews>
  <sheetFormatPr defaultColWidth="11.57421875" defaultRowHeight="12.75"/>
  <sheetData>
    <row r="1" spans="1:21" ht="14.25" thickBot="1" thickTop="1">
      <c r="A1" s="61"/>
      <c r="B1" s="62" t="s">
        <v>0</v>
      </c>
      <c r="C1" s="63" t="s">
        <v>49</v>
      </c>
      <c r="D1" s="64" t="s">
        <v>50</v>
      </c>
      <c r="E1" s="63" t="s">
        <v>126</v>
      </c>
      <c r="F1" s="64" t="s">
        <v>4</v>
      </c>
      <c r="G1" s="63" t="s">
        <v>5</v>
      </c>
      <c r="H1" s="64" t="s">
        <v>6</v>
      </c>
      <c r="I1" s="63" t="s">
        <v>7</v>
      </c>
      <c r="J1" s="64" t="s">
        <v>127</v>
      </c>
      <c r="K1" s="63" t="s">
        <v>128</v>
      </c>
      <c r="L1" s="64" t="s">
        <v>129</v>
      </c>
      <c r="M1" s="63" t="s">
        <v>130</v>
      </c>
      <c r="N1" s="64" t="s">
        <v>131</v>
      </c>
      <c r="O1" s="63" t="s">
        <v>13</v>
      </c>
      <c r="P1" s="64" t="s">
        <v>14</v>
      </c>
      <c r="Q1" s="65" t="s">
        <v>15</v>
      </c>
      <c r="R1" s="66" t="s">
        <v>16</v>
      </c>
      <c r="S1" s="67" t="s">
        <v>17</v>
      </c>
      <c r="T1" s="68" t="s">
        <v>18</v>
      </c>
      <c r="U1" s="69" t="s">
        <v>20</v>
      </c>
    </row>
    <row r="2" spans="1:21" ht="14.25" thickBot="1" thickTop="1">
      <c r="A2" s="70"/>
      <c r="B2" s="71" t="s">
        <v>21</v>
      </c>
      <c r="C2" s="72">
        <v>250</v>
      </c>
      <c r="D2" s="73">
        <v>256</v>
      </c>
      <c r="E2" s="72">
        <v>262</v>
      </c>
      <c r="F2" s="73">
        <v>268</v>
      </c>
      <c r="G2" s="72">
        <v>275</v>
      </c>
      <c r="H2" s="73">
        <v>281</v>
      </c>
      <c r="I2" s="72">
        <v>287</v>
      </c>
      <c r="J2" s="73">
        <v>294</v>
      </c>
      <c r="K2" s="72">
        <v>301</v>
      </c>
      <c r="L2" s="73">
        <v>307</v>
      </c>
      <c r="M2" s="72">
        <v>314</v>
      </c>
      <c r="N2" s="73">
        <v>321</v>
      </c>
      <c r="O2" s="72">
        <v>328</v>
      </c>
      <c r="P2" s="73">
        <v>342</v>
      </c>
      <c r="Q2" s="72">
        <v>357</v>
      </c>
      <c r="R2" s="74"/>
      <c r="S2" s="75"/>
      <c r="T2" s="60" t="s">
        <v>122</v>
      </c>
      <c r="U2" s="76"/>
    </row>
    <row r="3" spans="1:21" ht="13.5" thickBot="1">
      <c r="A3" s="70"/>
      <c r="B3" s="78" t="s">
        <v>132</v>
      </c>
      <c r="C3" s="79"/>
      <c r="D3" s="80"/>
      <c r="E3" s="77" t="s">
        <v>148</v>
      </c>
      <c r="F3" s="124" t="s">
        <v>149</v>
      </c>
      <c r="G3" s="125" t="s">
        <v>149</v>
      </c>
      <c r="H3" s="124" t="s">
        <v>148</v>
      </c>
      <c r="I3" s="125" t="s">
        <v>150</v>
      </c>
      <c r="J3" s="124" t="s">
        <v>151</v>
      </c>
      <c r="K3" s="125" t="s">
        <v>152</v>
      </c>
      <c r="L3" s="124" t="s">
        <v>153</v>
      </c>
      <c r="M3" s="125" t="s">
        <v>154</v>
      </c>
      <c r="N3" s="124" t="s">
        <v>155</v>
      </c>
      <c r="O3" s="81">
        <v>38730</v>
      </c>
      <c r="P3" s="82">
        <v>38885</v>
      </c>
      <c r="Q3" s="79"/>
      <c r="R3" s="83"/>
      <c r="S3" s="75"/>
      <c r="T3" s="60"/>
      <c r="U3" s="76"/>
    </row>
    <row r="4" spans="1:21" ht="12.75">
      <c r="A4" s="70"/>
      <c r="B4" s="235" t="s">
        <v>133</v>
      </c>
      <c r="C4" s="84">
        <v>10</v>
      </c>
      <c r="D4" s="85"/>
      <c r="E4" s="86" t="s">
        <v>134</v>
      </c>
      <c r="F4" s="85">
        <v>233.1</v>
      </c>
      <c r="G4" s="84">
        <v>244</v>
      </c>
      <c r="H4" s="85">
        <v>255.8</v>
      </c>
      <c r="I4" s="84">
        <v>269.4</v>
      </c>
      <c r="J4" s="85">
        <v>282.1</v>
      </c>
      <c r="K4" s="84">
        <v>295.7</v>
      </c>
      <c r="L4" s="85">
        <v>310.3</v>
      </c>
      <c r="M4" s="84">
        <v>324.3</v>
      </c>
      <c r="N4" s="85">
        <v>340.2</v>
      </c>
      <c r="O4" s="84">
        <v>358.3</v>
      </c>
      <c r="P4" s="85">
        <v>391.9</v>
      </c>
      <c r="Q4" s="84"/>
      <c r="R4" s="87"/>
      <c r="S4" s="75"/>
      <c r="T4" s="60" t="s">
        <v>124</v>
      </c>
      <c r="U4" s="76"/>
    </row>
    <row r="5" spans="1:21" ht="13.5" thickBot="1">
      <c r="A5" s="70"/>
      <c r="B5" s="236"/>
      <c r="C5" s="72">
        <v>20</v>
      </c>
      <c r="D5" s="73"/>
      <c r="E5" s="88" t="s">
        <v>135</v>
      </c>
      <c r="F5" s="73">
        <v>234.1</v>
      </c>
      <c r="G5" s="72">
        <v>244.5</v>
      </c>
      <c r="H5" s="73">
        <v>255.4</v>
      </c>
      <c r="I5" s="72">
        <v>269.4</v>
      </c>
      <c r="J5" s="73">
        <v>282.6</v>
      </c>
      <c r="K5" s="72">
        <v>295.7</v>
      </c>
      <c r="L5" s="73">
        <v>309.8</v>
      </c>
      <c r="M5" s="72">
        <v>324.8</v>
      </c>
      <c r="N5" s="73">
        <v>334.8</v>
      </c>
      <c r="O5" s="72">
        <v>358.3</v>
      </c>
      <c r="P5" s="73">
        <v>375.6</v>
      </c>
      <c r="Q5" s="72"/>
      <c r="R5" s="74"/>
      <c r="S5" s="75"/>
      <c r="T5" s="60" t="s">
        <v>22</v>
      </c>
      <c r="U5" s="76"/>
    </row>
    <row r="6" spans="1:21" ht="12.75">
      <c r="A6" s="70"/>
      <c r="B6" s="237" t="s">
        <v>136</v>
      </c>
      <c r="C6" s="89">
        <v>10</v>
      </c>
      <c r="D6" s="80"/>
      <c r="E6" s="75" t="s">
        <v>137</v>
      </c>
      <c r="F6" s="80" t="s">
        <v>26</v>
      </c>
      <c r="G6" s="89">
        <v>233.1</v>
      </c>
      <c r="H6" s="80">
        <v>244</v>
      </c>
      <c r="I6" s="89">
        <v>255.8</v>
      </c>
      <c r="J6" s="80">
        <v>269.4</v>
      </c>
      <c r="K6" s="89">
        <v>282.1</v>
      </c>
      <c r="L6" s="80">
        <v>295.7</v>
      </c>
      <c r="M6" s="89">
        <v>310.3</v>
      </c>
      <c r="N6" s="80">
        <v>324.3</v>
      </c>
      <c r="O6" s="89">
        <v>340.2</v>
      </c>
      <c r="P6" s="80">
        <v>374.7</v>
      </c>
      <c r="Q6" s="89"/>
      <c r="R6" s="83"/>
      <c r="S6" s="75"/>
      <c r="T6" s="90" t="s">
        <v>123</v>
      </c>
      <c r="U6" s="92"/>
    </row>
    <row r="7" spans="1:21" ht="13.5" thickBot="1">
      <c r="A7" s="70"/>
      <c r="B7" s="238"/>
      <c r="C7" s="93">
        <v>20</v>
      </c>
      <c r="D7" s="73"/>
      <c r="E7" s="88" t="s">
        <v>138</v>
      </c>
      <c r="F7" s="73" t="s">
        <v>26</v>
      </c>
      <c r="G7" s="93">
        <v>234.1</v>
      </c>
      <c r="H7" s="73">
        <v>244.5</v>
      </c>
      <c r="I7" s="93">
        <v>255.4</v>
      </c>
      <c r="J7" s="73">
        <v>269.4</v>
      </c>
      <c r="K7" s="93">
        <v>282.1</v>
      </c>
      <c r="L7" s="73">
        <v>295.7</v>
      </c>
      <c r="M7" s="93">
        <v>309.8</v>
      </c>
      <c r="N7" s="73">
        <v>319.8</v>
      </c>
      <c r="O7" s="93">
        <v>340.2</v>
      </c>
      <c r="P7" s="73">
        <v>373.3</v>
      </c>
      <c r="Q7" s="93"/>
      <c r="R7" s="74"/>
      <c r="S7" s="75"/>
      <c r="T7" s="94" t="s">
        <v>125</v>
      </c>
      <c r="U7" s="92"/>
    </row>
    <row r="8" spans="1:21" ht="13.5" thickBot="1">
      <c r="A8" s="70"/>
      <c r="B8" s="78" t="s">
        <v>23</v>
      </c>
      <c r="C8" s="72">
        <v>10</v>
      </c>
      <c r="D8" s="73"/>
      <c r="E8" s="88"/>
      <c r="F8" s="73"/>
      <c r="G8" s="72"/>
      <c r="H8" s="73">
        <v>245</v>
      </c>
      <c r="I8" s="72">
        <v>254</v>
      </c>
      <c r="J8" s="73">
        <v>254</v>
      </c>
      <c r="K8" s="72">
        <v>281</v>
      </c>
      <c r="L8" s="73">
        <v>304</v>
      </c>
      <c r="M8" s="72">
        <v>308</v>
      </c>
      <c r="N8" s="73"/>
      <c r="O8" s="72">
        <v>345</v>
      </c>
      <c r="P8" s="73"/>
      <c r="Q8" s="72"/>
      <c r="R8" s="74"/>
      <c r="S8" s="75" t="s">
        <v>139</v>
      </c>
      <c r="T8" s="95">
        <v>80</v>
      </c>
      <c r="U8" s="92"/>
    </row>
    <row r="9" spans="1:21" ht="12.75">
      <c r="A9" s="70"/>
      <c r="B9" s="235" t="s">
        <v>140</v>
      </c>
      <c r="C9" s="79">
        <v>10</v>
      </c>
      <c r="D9" s="80"/>
      <c r="E9" s="75" t="s">
        <v>141</v>
      </c>
      <c r="F9" s="80" t="s">
        <v>26</v>
      </c>
      <c r="G9" s="79" t="s">
        <v>26</v>
      </c>
      <c r="H9" s="80" t="s">
        <v>26</v>
      </c>
      <c r="I9" s="79">
        <v>233.6</v>
      </c>
      <c r="J9" s="80">
        <v>244</v>
      </c>
      <c r="K9" s="79">
        <v>255.8</v>
      </c>
      <c r="L9" s="80">
        <v>269.4</v>
      </c>
      <c r="M9" s="79">
        <v>282.1</v>
      </c>
      <c r="N9" s="80">
        <v>295.7</v>
      </c>
      <c r="O9" s="79">
        <v>310.3</v>
      </c>
      <c r="P9" s="80">
        <v>340.2</v>
      </c>
      <c r="Q9" s="79"/>
      <c r="R9" s="83"/>
      <c r="S9" s="75"/>
      <c r="T9" s="60" t="s">
        <v>22</v>
      </c>
      <c r="U9" s="76"/>
    </row>
    <row r="10" spans="1:21" ht="13.5" thickBot="1">
      <c r="A10" s="70"/>
      <c r="B10" s="236"/>
      <c r="C10" s="72">
        <v>20</v>
      </c>
      <c r="D10" s="73"/>
      <c r="E10" s="88" t="s">
        <v>142</v>
      </c>
      <c r="F10" s="73" t="s">
        <v>26</v>
      </c>
      <c r="G10" s="72" t="s">
        <v>26</v>
      </c>
      <c r="H10" s="73" t="s">
        <v>26</v>
      </c>
      <c r="I10" s="72">
        <v>234.1</v>
      </c>
      <c r="J10" s="73">
        <v>244.5</v>
      </c>
      <c r="K10" s="72">
        <v>255.4</v>
      </c>
      <c r="L10" s="73">
        <v>269.4</v>
      </c>
      <c r="M10" s="72">
        <v>282.1</v>
      </c>
      <c r="N10" s="73">
        <v>292.1</v>
      </c>
      <c r="O10" s="72">
        <v>309.8</v>
      </c>
      <c r="P10" s="73">
        <v>340.2</v>
      </c>
      <c r="Q10" s="72"/>
      <c r="R10" s="74"/>
      <c r="S10" s="75"/>
      <c r="T10" s="60"/>
      <c r="U10" s="76"/>
    </row>
    <row r="11" spans="1:21" ht="12.75">
      <c r="A11" s="70"/>
      <c r="B11" s="96" t="s">
        <v>25</v>
      </c>
      <c r="C11" s="79">
        <v>225</v>
      </c>
      <c r="D11" s="80">
        <v>236</v>
      </c>
      <c r="E11" s="79">
        <v>248</v>
      </c>
      <c r="F11" s="80">
        <v>260</v>
      </c>
      <c r="G11" s="79">
        <v>273</v>
      </c>
      <c r="H11" s="80">
        <v>287</v>
      </c>
      <c r="I11" s="79">
        <v>301</v>
      </c>
      <c r="J11" s="80">
        <v>316</v>
      </c>
      <c r="K11" s="79">
        <v>331</v>
      </c>
      <c r="L11" s="80">
        <v>347</v>
      </c>
      <c r="M11" s="79">
        <v>363</v>
      </c>
      <c r="N11" s="80">
        <v>370</v>
      </c>
      <c r="O11" s="79">
        <v>377</v>
      </c>
      <c r="P11" s="80" t="s">
        <v>26</v>
      </c>
      <c r="Q11" s="79" t="s">
        <v>26</v>
      </c>
      <c r="R11" s="83"/>
      <c r="S11" s="75"/>
      <c r="T11" s="60"/>
      <c r="U11" s="76"/>
    </row>
    <row r="12" spans="1:21" ht="13.5" thickBot="1">
      <c r="A12" s="97"/>
      <c r="B12" s="71" t="s">
        <v>27</v>
      </c>
      <c r="C12" s="72">
        <v>243</v>
      </c>
      <c r="D12" s="73">
        <v>255</v>
      </c>
      <c r="E12" s="72">
        <v>267</v>
      </c>
      <c r="F12" s="73">
        <v>280</v>
      </c>
      <c r="G12" s="72">
        <v>294</v>
      </c>
      <c r="H12" s="73">
        <v>309</v>
      </c>
      <c r="I12" s="72">
        <v>324</v>
      </c>
      <c r="J12" s="73">
        <v>340</v>
      </c>
      <c r="K12" s="72">
        <v>356</v>
      </c>
      <c r="L12" s="73">
        <v>366</v>
      </c>
      <c r="M12" s="72">
        <v>377</v>
      </c>
      <c r="N12" s="73">
        <v>377</v>
      </c>
      <c r="O12" s="72">
        <v>377</v>
      </c>
      <c r="P12" s="73" t="s">
        <v>26</v>
      </c>
      <c r="Q12" s="72" t="s">
        <v>26</v>
      </c>
      <c r="R12" s="74"/>
      <c r="S12" s="98"/>
      <c r="T12" s="99"/>
      <c r="U12" s="76"/>
    </row>
    <row r="13" spans="1:21" ht="13.5" thickBot="1">
      <c r="A13" s="70" t="s">
        <v>143</v>
      </c>
      <c r="B13" s="100" t="s">
        <v>29</v>
      </c>
      <c r="C13" s="72" t="s">
        <v>144</v>
      </c>
      <c r="D13" s="73">
        <v>257</v>
      </c>
      <c r="E13" s="72">
        <v>271</v>
      </c>
      <c r="F13" s="73">
        <v>286</v>
      </c>
      <c r="G13" s="72" t="s">
        <v>145</v>
      </c>
      <c r="H13" s="73">
        <v>315</v>
      </c>
      <c r="I13" s="72" t="s">
        <v>146</v>
      </c>
      <c r="J13" s="73">
        <v>343</v>
      </c>
      <c r="K13" s="72">
        <v>356</v>
      </c>
      <c r="L13" s="73">
        <v>364</v>
      </c>
      <c r="M13" s="72">
        <v>372</v>
      </c>
      <c r="N13" s="73">
        <v>374</v>
      </c>
      <c r="O13" s="72">
        <v>377</v>
      </c>
      <c r="P13" s="73">
        <v>377</v>
      </c>
      <c r="Q13" s="72">
        <v>377</v>
      </c>
      <c r="R13" s="74"/>
      <c r="S13" s="86" t="s">
        <v>28</v>
      </c>
      <c r="T13" s="90" t="s">
        <v>121</v>
      </c>
      <c r="U13" s="92"/>
    </row>
    <row r="14" spans="1:21" ht="13.5" thickBot="1">
      <c r="A14" s="101" t="s">
        <v>101</v>
      </c>
      <c r="B14" s="71" t="s">
        <v>147</v>
      </c>
      <c r="C14" s="72">
        <f>-26/-56</f>
        <v>0.4642857142857143</v>
      </c>
      <c r="D14" s="73">
        <f>-26/-56</f>
        <v>0.4642857142857143</v>
      </c>
      <c r="E14" s="72">
        <f>-26/-56</f>
        <v>0.4642857142857143</v>
      </c>
      <c r="F14" s="73">
        <f>-26/-56</f>
        <v>0.4642857142857143</v>
      </c>
      <c r="G14" s="72">
        <f>-26/-56</f>
        <v>0.4642857142857143</v>
      </c>
      <c r="H14" s="73">
        <f>-23/-54</f>
        <v>0.42592592592592593</v>
      </c>
      <c r="I14" s="72">
        <f>-23/-54</f>
        <v>0.42592592592592593</v>
      </c>
      <c r="J14" s="73">
        <f>-20/-51</f>
        <v>0.39215686274509803</v>
      </c>
      <c r="K14" s="72">
        <f>-19/-50</f>
        <v>0.38</v>
      </c>
      <c r="L14" s="73">
        <f>-17/-48</f>
        <v>0.3541666666666667</v>
      </c>
      <c r="M14" s="72">
        <f>-14/-46</f>
        <v>0.30434782608695654</v>
      </c>
      <c r="N14" s="73">
        <f>-12/-44</f>
        <v>0.2727272727272727</v>
      </c>
      <c r="O14" s="72">
        <f>-10/-42</f>
        <v>0.23809523809523808</v>
      </c>
      <c r="P14" s="73">
        <f>-5/-38</f>
        <v>0.13157894736842105</v>
      </c>
      <c r="Q14" s="72">
        <f>-1/-35</f>
        <v>0.02857142857142857</v>
      </c>
      <c r="R14" s="74"/>
      <c r="S14" s="75" t="s">
        <v>33</v>
      </c>
      <c r="T14" s="94" t="s">
        <v>122</v>
      </c>
      <c r="U14" s="91" t="s">
        <v>22</v>
      </c>
    </row>
    <row r="15" spans="1:21" ht="13.5" thickBot="1">
      <c r="A15" s="102" t="s">
        <v>102</v>
      </c>
      <c r="B15" s="103" t="s">
        <v>44</v>
      </c>
      <c r="C15" s="104">
        <v>206</v>
      </c>
      <c r="D15" s="105">
        <v>217</v>
      </c>
      <c r="E15" s="104">
        <v>228</v>
      </c>
      <c r="F15" s="105">
        <v>240</v>
      </c>
      <c r="G15" s="104">
        <v>253</v>
      </c>
      <c r="H15" s="105">
        <v>266</v>
      </c>
      <c r="I15" s="104">
        <v>279</v>
      </c>
      <c r="J15" s="105">
        <v>294</v>
      </c>
      <c r="K15" s="104">
        <v>309</v>
      </c>
      <c r="L15" s="105">
        <v>325</v>
      </c>
      <c r="M15" s="104">
        <v>341</v>
      </c>
      <c r="N15" s="105">
        <v>355</v>
      </c>
      <c r="O15" s="104">
        <v>370</v>
      </c>
      <c r="P15" s="105">
        <v>377</v>
      </c>
      <c r="Q15" s="104">
        <v>377</v>
      </c>
      <c r="R15" s="106"/>
      <c r="S15" s="107" t="s">
        <v>120</v>
      </c>
      <c r="T15" s="108" t="s">
        <v>123</v>
      </c>
      <c r="U15" s="109"/>
    </row>
    <row r="16" spans="1:21" ht="13.5" thickTop="1">
      <c r="A16" s="101"/>
      <c r="B16" s="92"/>
      <c r="C16" s="79" t="s">
        <v>45</v>
      </c>
      <c r="D16" s="80"/>
      <c r="E16" s="79"/>
      <c r="F16" s="80"/>
      <c r="G16" s="79"/>
      <c r="H16" s="80"/>
      <c r="I16" s="79"/>
      <c r="J16" s="80"/>
      <c r="K16" s="79"/>
      <c r="L16" s="80"/>
      <c r="M16" s="79">
        <v>292</v>
      </c>
      <c r="N16" s="80">
        <v>289</v>
      </c>
      <c r="O16" s="110">
        <v>286</v>
      </c>
      <c r="P16" s="80">
        <v>282</v>
      </c>
      <c r="Q16" s="79">
        <v>278</v>
      </c>
      <c r="R16" s="83">
        <v>273</v>
      </c>
      <c r="S16" s="75">
        <v>24500</v>
      </c>
      <c r="T16" s="60">
        <v>174</v>
      </c>
      <c r="U16" s="111"/>
    </row>
    <row r="17" spans="1:21" ht="12.75">
      <c r="A17" s="101" t="s">
        <v>103</v>
      </c>
      <c r="B17" s="112">
        <v>360000</v>
      </c>
      <c r="C17" s="79" t="s">
        <v>46</v>
      </c>
      <c r="D17" s="80"/>
      <c r="E17" s="79"/>
      <c r="F17" s="80"/>
      <c r="G17" s="79"/>
      <c r="H17" s="80"/>
      <c r="I17" s="79"/>
      <c r="J17" s="80"/>
      <c r="K17" s="79"/>
      <c r="L17" s="80"/>
      <c r="M17" s="79">
        <v>0.788</v>
      </c>
      <c r="N17" s="80">
        <v>0.766</v>
      </c>
      <c r="O17" s="110">
        <v>0.743</v>
      </c>
      <c r="P17" s="80">
        <v>0.705</v>
      </c>
      <c r="Q17" s="79">
        <v>0.664</v>
      </c>
      <c r="R17" s="83"/>
      <c r="S17" s="75"/>
      <c r="T17" s="60"/>
      <c r="U17" s="111">
        <v>360</v>
      </c>
    </row>
    <row r="18" spans="1:21" ht="13.5" thickBot="1">
      <c r="A18" s="113" t="s">
        <v>104</v>
      </c>
      <c r="B18" s="114"/>
      <c r="C18" s="72" t="s">
        <v>47</v>
      </c>
      <c r="D18" s="73"/>
      <c r="E18" s="72"/>
      <c r="F18" s="73"/>
      <c r="G18" s="72"/>
      <c r="H18" s="73"/>
      <c r="I18" s="72"/>
      <c r="J18" s="73"/>
      <c r="K18" s="72"/>
      <c r="L18" s="73">
        <v>0.853</v>
      </c>
      <c r="M18" s="72">
        <v>0.853</v>
      </c>
      <c r="N18" s="73">
        <v>0.851</v>
      </c>
      <c r="O18" s="115">
        <v>0.848</v>
      </c>
      <c r="P18" s="73">
        <v>0.837</v>
      </c>
      <c r="Q18" s="72">
        <v>0.823</v>
      </c>
      <c r="R18" s="74">
        <v>0.775</v>
      </c>
      <c r="S18" s="88"/>
      <c r="T18" s="116"/>
      <c r="U18" s="117"/>
    </row>
    <row r="19" spans="1:21" ht="12.75">
      <c r="A19" s="101"/>
      <c r="B19" s="118"/>
      <c r="C19" s="79"/>
      <c r="D19" s="80"/>
      <c r="E19" s="79"/>
      <c r="F19" s="80"/>
      <c r="G19" s="79"/>
      <c r="H19" s="80"/>
      <c r="I19" s="79"/>
      <c r="J19" s="80"/>
      <c r="K19" s="79">
        <v>287</v>
      </c>
      <c r="L19" s="80">
        <v>284</v>
      </c>
      <c r="M19" s="110">
        <v>281</v>
      </c>
      <c r="N19" s="80">
        <v>279</v>
      </c>
      <c r="O19" s="79">
        <v>277</v>
      </c>
      <c r="P19" s="80">
        <v>273</v>
      </c>
      <c r="Q19" s="79">
        <v>270</v>
      </c>
      <c r="R19" s="83">
        <v>265</v>
      </c>
      <c r="S19" s="75">
        <v>26700</v>
      </c>
      <c r="T19" s="60">
        <v>168</v>
      </c>
      <c r="U19" s="111"/>
    </row>
    <row r="20" spans="1:21" ht="12.75">
      <c r="A20" s="101" t="s">
        <v>105</v>
      </c>
      <c r="B20" s="112">
        <v>340000</v>
      </c>
      <c r="C20" s="79"/>
      <c r="D20" s="80"/>
      <c r="E20" s="79"/>
      <c r="F20" s="80"/>
      <c r="G20" s="79"/>
      <c r="H20" s="80"/>
      <c r="I20" s="79"/>
      <c r="J20" s="80"/>
      <c r="K20" s="79">
        <v>0.804</v>
      </c>
      <c r="L20" s="80">
        <v>0.782</v>
      </c>
      <c r="M20" s="110">
        <v>0.759</v>
      </c>
      <c r="N20" s="80">
        <v>0.739</v>
      </c>
      <c r="O20" s="79">
        <v>0.719</v>
      </c>
      <c r="P20" s="80">
        <v>0.682</v>
      </c>
      <c r="Q20" s="79">
        <v>0.649</v>
      </c>
      <c r="R20" s="83"/>
      <c r="S20" s="75">
        <v>16000</v>
      </c>
      <c r="T20" s="60"/>
      <c r="U20" s="111">
        <v>340</v>
      </c>
    </row>
    <row r="21" spans="1:21" ht="13.5" thickBot="1">
      <c r="A21" s="113" t="s">
        <v>106</v>
      </c>
      <c r="B21" s="114"/>
      <c r="C21" s="72"/>
      <c r="D21" s="73"/>
      <c r="E21" s="72"/>
      <c r="F21" s="73"/>
      <c r="G21" s="72"/>
      <c r="H21" s="73"/>
      <c r="I21" s="72"/>
      <c r="J21" s="73">
        <v>0.832</v>
      </c>
      <c r="K21" s="72">
        <v>0.853</v>
      </c>
      <c r="L21" s="73">
        <v>0.852</v>
      </c>
      <c r="M21" s="115">
        <v>0.85</v>
      </c>
      <c r="N21" s="73">
        <v>0.847</v>
      </c>
      <c r="O21" s="72">
        <v>0.842</v>
      </c>
      <c r="P21" s="73">
        <v>0.828</v>
      </c>
      <c r="Q21" s="72">
        <v>0.812</v>
      </c>
      <c r="R21" s="74">
        <v>0.76</v>
      </c>
      <c r="S21" s="88"/>
      <c r="T21" s="116"/>
      <c r="U21" s="117"/>
    </row>
    <row r="22" spans="1:21" ht="12.75">
      <c r="A22" s="101"/>
      <c r="B22" s="118"/>
      <c r="C22" s="79"/>
      <c r="D22" s="80"/>
      <c r="E22" s="79"/>
      <c r="F22" s="80"/>
      <c r="G22" s="79"/>
      <c r="H22" s="80"/>
      <c r="I22" s="79">
        <v>283</v>
      </c>
      <c r="J22" s="80">
        <v>279</v>
      </c>
      <c r="K22" s="79">
        <v>275</v>
      </c>
      <c r="L22" s="110">
        <v>273</v>
      </c>
      <c r="M22" s="79">
        <v>270</v>
      </c>
      <c r="N22" s="80">
        <v>268</v>
      </c>
      <c r="O22" s="79">
        <v>266</v>
      </c>
      <c r="P22" s="80">
        <v>263</v>
      </c>
      <c r="Q22" s="79">
        <v>260</v>
      </c>
      <c r="R22" s="83">
        <v>256</v>
      </c>
      <c r="S22" s="75">
        <v>28.7</v>
      </c>
      <c r="T22" s="60">
        <v>162</v>
      </c>
      <c r="U22" s="111"/>
    </row>
    <row r="23" spans="1:21" ht="12.75">
      <c r="A23" s="101" t="s">
        <v>107</v>
      </c>
      <c r="B23" s="112">
        <v>320000</v>
      </c>
      <c r="C23" s="79"/>
      <c r="D23" s="80"/>
      <c r="E23" s="79"/>
      <c r="F23" s="80"/>
      <c r="G23" s="79"/>
      <c r="H23" s="80"/>
      <c r="I23" s="79">
        <v>0.828</v>
      </c>
      <c r="J23" s="80">
        <v>0.802</v>
      </c>
      <c r="K23" s="79">
        <v>0.776</v>
      </c>
      <c r="L23" s="110">
        <v>0.755</v>
      </c>
      <c r="M23" s="79">
        <v>0.733</v>
      </c>
      <c r="N23" s="80">
        <v>0.712</v>
      </c>
      <c r="O23" s="79">
        <v>0.691</v>
      </c>
      <c r="P23" s="80">
        <v>0.66</v>
      </c>
      <c r="Q23" s="79">
        <v>0.627</v>
      </c>
      <c r="R23" s="83"/>
      <c r="S23" s="75">
        <v>18000</v>
      </c>
      <c r="T23" s="60"/>
      <c r="U23" s="111">
        <v>320</v>
      </c>
    </row>
    <row r="24" spans="1:21" ht="13.5" thickBot="1">
      <c r="A24" s="113" t="s">
        <v>108</v>
      </c>
      <c r="B24" s="114"/>
      <c r="C24" s="72"/>
      <c r="D24" s="73"/>
      <c r="E24" s="72"/>
      <c r="F24" s="73"/>
      <c r="G24" s="72"/>
      <c r="H24" s="73"/>
      <c r="I24" s="72" t="s">
        <v>22</v>
      </c>
      <c r="J24" s="73">
        <v>0.853</v>
      </c>
      <c r="K24" s="72">
        <v>0.852</v>
      </c>
      <c r="L24" s="115">
        <v>0.849</v>
      </c>
      <c r="M24" s="72">
        <v>0.845</v>
      </c>
      <c r="N24" s="73">
        <v>0.84</v>
      </c>
      <c r="O24" s="72">
        <v>0.833</v>
      </c>
      <c r="P24" s="73">
        <v>0.817</v>
      </c>
      <c r="Q24" s="72">
        <v>0.798</v>
      </c>
      <c r="R24" s="74">
        <v>0.743</v>
      </c>
      <c r="S24" s="88">
        <v>307</v>
      </c>
      <c r="T24" s="116"/>
      <c r="U24" s="117"/>
    </row>
    <row r="25" spans="1:21" ht="12.75">
      <c r="A25" s="101"/>
      <c r="B25" s="118"/>
      <c r="C25" s="79"/>
      <c r="D25" s="80"/>
      <c r="E25" s="79"/>
      <c r="F25" s="80"/>
      <c r="G25" s="79"/>
      <c r="H25" s="80"/>
      <c r="I25" s="79">
        <v>268</v>
      </c>
      <c r="J25" s="80">
        <v>265</v>
      </c>
      <c r="K25" s="110">
        <v>262</v>
      </c>
      <c r="L25" s="80">
        <v>260</v>
      </c>
      <c r="M25" s="79">
        <v>258</v>
      </c>
      <c r="N25" s="80">
        <v>256.5</v>
      </c>
      <c r="O25" s="79">
        <v>255</v>
      </c>
      <c r="P25" s="80">
        <v>253</v>
      </c>
      <c r="Q25" s="79">
        <v>250</v>
      </c>
      <c r="R25" s="83">
        <v>247</v>
      </c>
      <c r="S25" s="75" t="s">
        <v>48</v>
      </c>
      <c r="T25" s="60">
        <v>157</v>
      </c>
      <c r="U25" s="111"/>
    </row>
    <row r="26" spans="1:21" ht="12.75">
      <c r="A26" s="101" t="s">
        <v>109</v>
      </c>
      <c r="B26" s="112">
        <v>300000</v>
      </c>
      <c r="C26" s="79"/>
      <c r="D26" s="80"/>
      <c r="E26" s="79"/>
      <c r="F26" s="80"/>
      <c r="G26" s="79"/>
      <c r="H26" s="80"/>
      <c r="I26" s="79">
        <v>0.792</v>
      </c>
      <c r="J26" s="80">
        <v>0.768</v>
      </c>
      <c r="K26" s="110">
        <v>0.743</v>
      </c>
      <c r="L26" s="80">
        <v>0.724</v>
      </c>
      <c r="M26" s="79">
        <v>0.704</v>
      </c>
      <c r="N26" s="80">
        <v>0.685</v>
      </c>
      <c r="O26" s="79">
        <v>0.665</v>
      </c>
      <c r="P26" s="80">
        <v>0.636</v>
      </c>
      <c r="Q26" s="79">
        <v>0.609</v>
      </c>
      <c r="R26" s="83"/>
      <c r="S26" s="75">
        <v>20000</v>
      </c>
      <c r="T26" s="60">
        <v>285</v>
      </c>
      <c r="U26" s="111">
        <v>300</v>
      </c>
    </row>
    <row r="27" spans="1:21" ht="13.5" thickBot="1">
      <c r="A27" s="113" t="s">
        <v>105</v>
      </c>
      <c r="B27" s="114"/>
      <c r="C27" s="72"/>
      <c r="D27" s="73"/>
      <c r="E27" s="72"/>
      <c r="F27" s="73"/>
      <c r="G27" s="72"/>
      <c r="H27" s="73">
        <v>0.853</v>
      </c>
      <c r="I27" s="72">
        <v>0.853</v>
      </c>
      <c r="J27" s="73">
        <v>0.851</v>
      </c>
      <c r="K27" s="115">
        <v>0.848</v>
      </c>
      <c r="L27" s="73">
        <v>0.843</v>
      </c>
      <c r="M27" s="72">
        <v>0.837</v>
      </c>
      <c r="N27" s="73">
        <v>0.83</v>
      </c>
      <c r="O27" s="72">
        <v>0.822</v>
      </c>
      <c r="P27" s="73">
        <v>0.804</v>
      </c>
      <c r="Q27" s="72">
        <v>0.783</v>
      </c>
      <c r="R27" s="74">
        <v>0.725</v>
      </c>
      <c r="S27" s="88">
        <v>297</v>
      </c>
      <c r="T27" s="116">
        <v>237</v>
      </c>
      <c r="U27" s="117"/>
    </row>
    <row r="28" spans="1:21" ht="12.75">
      <c r="A28" s="101"/>
      <c r="B28" s="118"/>
      <c r="C28" s="79"/>
      <c r="D28" s="80"/>
      <c r="E28" s="79"/>
      <c r="F28" s="80"/>
      <c r="G28" s="79">
        <v>260</v>
      </c>
      <c r="H28" s="80">
        <v>257.5</v>
      </c>
      <c r="I28" s="110">
        <v>255</v>
      </c>
      <c r="J28" s="80">
        <v>252.5</v>
      </c>
      <c r="K28" s="79">
        <v>250</v>
      </c>
      <c r="L28" s="80">
        <v>249</v>
      </c>
      <c r="M28" s="79">
        <v>248</v>
      </c>
      <c r="N28" s="80">
        <v>246.5</v>
      </c>
      <c r="O28" s="79">
        <v>245</v>
      </c>
      <c r="P28" s="80">
        <v>243</v>
      </c>
      <c r="Q28" s="79">
        <v>241</v>
      </c>
      <c r="R28" s="83">
        <v>237</v>
      </c>
      <c r="S28" s="75">
        <v>33000</v>
      </c>
      <c r="T28" s="60">
        <v>150</v>
      </c>
      <c r="U28" s="111"/>
    </row>
    <row r="29" spans="1:21" ht="12.75">
      <c r="A29" s="101" t="s">
        <v>110</v>
      </c>
      <c r="B29" s="112">
        <v>280000</v>
      </c>
      <c r="C29" s="79"/>
      <c r="D29" s="80"/>
      <c r="E29" s="79"/>
      <c r="F29" s="80"/>
      <c r="G29" s="79">
        <v>0.803</v>
      </c>
      <c r="H29" s="80">
        <v>0.781</v>
      </c>
      <c r="I29" s="110">
        <v>0.758</v>
      </c>
      <c r="J29" s="80">
        <v>0.736</v>
      </c>
      <c r="K29" s="79">
        <v>0.714</v>
      </c>
      <c r="L29" s="80">
        <v>0.696</v>
      </c>
      <c r="M29" s="79">
        <v>0.678</v>
      </c>
      <c r="N29" s="80">
        <v>0.661</v>
      </c>
      <c r="O29" s="79">
        <v>0.643</v>
      </c>
      <c r="P29" s="80">
        <v>0.614</v>
      </c>
      <c r="Q29" s="79">
        <v>0.583</v>
      </c>
      <c r="R29" s="83"/>
      <c r="S29" s="75">
        <v>22000</v>
      </c>
      <c r="T29" s="60">
        <v>275</v>
      </c>
      <c r="U29" s="111">
        <v>280</v>
      </c>
    </row>
    <row r="30" spans="1:21" ht="13.5" thickBot="1">
      <c r="A30" s="113" t="s">
        <v>111</v>
      </c>
      <c r="B30" s="114"/>
      <c r="C30" s="72"/>
      <c r="D30" s="73"/>
      <c r="E30" s="72"/>
      <c r="F30" s="73">
        <v>0.852</v>
      </c>
      <c r="G30" s="72">
        <v>0.853</v>
      </c>
      <c r="H30" s="73">
        <v>0.852</v>
      </c>
      <c r="I30" s="115">
        <v>0.85</v>
      </c>
      <c r="J30" s="73">
        <v>0.846</v>
      </c>
      <c r="K30" s="72">
        <v>0.84</v>
      </c>
      <c r="L30" s="73">
        <v>0.834</v>
      </c>
      <c r="M30" s="72">
        <v>0.826</v>
      </c>
      <c r="N30" s="73">
        <v>0.817</v>
      </c>
      <c r="O30" s="72">
        <v>0.808</v>
      </c>
      <c r="P30" s="73">
        <v>0.787</v>
      </c>
      <c r="Q30" s="72">
        <v>0.765</v>
      </c>
      <c r="R30" s="74">
        <v>0.705</v>
      </c>
      <c r="S30" s="88">
        <v>287</v>
      </c>
      <c r="T30" s="116">
        <v>230</v>
      </c>
      <c r="U30" s="117"/>
    </row>
    <row r="31" spans="1:21" ht="12.75">
      <c r="A31" s="101"/>
      <c r="B31" s="118"/>
      <c r="C31" s="79"/>
      <c r="D31" s="80"/>
      <c r="E31" s="79">
        <v>253</v>
      </c>
      <c r="F31" s="80">
        <v>250</v>
      </c>
      <c r="G31" s="79">
        <v>247</v>
      </c>
      <c r="H31" s="110">
        <v>245</v>
      </c>
      <c r="I31" s="79">
        <v>243</v>
      </c>
      <c r="J31" s="80">
        <v>241</v>
      </c>
      <c r="K31" s="79">
        <v>239</v>
      </c>
      <c r="L31" s="80">
        <v>238</v>
      </c>
      <c r="M31" s="79">
        <v>237</v>
      </c>
      <c r="N31" s="80">
        <v>235.5</v>
      </c>
      <c r="O31" s="79">
        <v>234</v>
      </c>
      <c r="P31" s="80">
        <v>233</v>
      </c>
      <c r="Q31" s="79">
        <v>231</v>
      </c>
      <c r="R31" s="83" t="s">
        <v>22</v>
      </c>
      <c r="S31" s="75">
        <v>35100</v>
      </c>
      <c r="T31" s="60">
        <v>143</v>
      </c>
      <c r="U31" s="111"/>
    </row>
    <row r="32" spans="1:21" ht="12.75">
      <c r="A32" s="101" t="s">
        <v>112</v>
      </c>
      <c r="B32" s="112">
        <v>260000</v>
      </c>
      <c r="C32" s="79"/>
      <c r="D32" s="80"/>
      <c r="E32" s="79">
        <v>0.818</v>
      </c>
      <c r="F32" s="80">
        <v>0.791</v>
      </c>
      <c r="G32" s="79">
        <v>0.765</v>
      </c>
      <c r="H32" s="110">
        <v>0.744</v>
      </c>
      <c r="I32" s="79">
        <v>0.723</v>
      </c>
      <c r="J32" s="80">
        <v>0.703</v>
      </c>
      <c r="K32" s="79">
        <v>0.683</v>
      </c>
      <c r="L32" s="80">
        <v>0.666</v>
      </c>
      <c r="M32" s="79">
        <v>0.649</v>
      </c>
      <c r="N32" s="80">
        <v>0.632</v>
      </c>
      <c r="O32" s="79">
        <v>0.615</v>
      </c>
      <c r="P32" s="80">
        <v>0.588</v>
      </c>
      <c r="Q32" s="79">
        <v>0.563</v>
      </c>
      <c r="R32" s="83"/>
      <c r="S32" s="75">
        <v>24000</v>
      </c>
      <c r="T32" s="60"/>
      <c r="U32" s="111">
        <v>260</v>
      </c>
    </row>
    <row r="33" spans="1:21" ht="13.5" thickBot="1">
      <c r="A33" s="113" t="s">
        <v>113</v>
      </c>
      <c r="B33" s="114"/>
      <c r="C33" s="72"/>
      <c r="D33" s="73"/>
      <c r="E33" s="72">
        <v>0.853</v>
      </c>
      <c r="F33" s="73">
        <v>0.853</v>
      </c>
      <c r="G33" s="72">
        <v>0.851</v>
      </c>
      <c r="H33" s="115">
        <v>0.848</v>
      </c>
      <c r="I33" s="72">
        <v>0.843</v>
      </c>
      <c r="J33" s="73">
        <v>0.837</v>
      </c>
      <c r="K33" s="72">
        <v>0.829</v>
      </c>
      <c r="L33" s="73">
        <v>0.821</v>
      </c>
      <c r="M33" s="72">
        <v>0.812</v>
      </c>
      <c r="N33" s="73">
        <v>0.802</v>
      </c>
      <c r="O33" s="72">
        <v>0.791</v>
      </c>
      <c r="P33" s="73">
        <v>0.769</v>
      </c>
      <c r="Q33" s="72">
        <v>0.745</v>
      </c>
      <c r="R33" s="74">
        <v>0.683</v>
      </c>
      <c r="S33" s="88" t="s">
        <v>139</v>
      </c>
      <c r="T33" s="116"/>
      <c r="U33" s="117"/>
    </row>
    <row r="34" spans="1:21" ht="12.75">
      <c r="A34" s="101"/>
      <c r="B34" s="118"/>
      <c r="C34" s="79">
        <v>244</v>
      </c>
      <c r="D34" s="80">
        <v>243</v>
      </c>
      <c r="E34" s="79">
        <v>238</v>
      </c>
      <c r="F34" s="110">
        <v>236</v>
      </c>
      <c r="G34" s="79">
        <v>234</v>
      </c>
      <c r="H34" s="80">
        <v>232</v>
      </c>
      <c r="I34" s="79">
        <v>230</v>
      </c>
      <c r="J34" s="80">
        <v>229</v>
      </c>
      <c r="K34" s="79">
        <v>228</v>
      </c>
      <c r="L34" s="80">
        <v>227</v>
      </c>
      <c r="M34" s="79">
        <v>226</v>
      </c>
      <c r="N34" s="80">
        <v>225</v>
      </c>
      <c r="O34" s="79">
        <v>224</v>
      </c>
      <c r="P34" s="80">
        <v>223</v>
      </c>
      <c r="Q34" s="79">
        <v>221</v>
      </c>
      <c r="R34" s="83">
        <v>220</v>
      </c>
      <c r="S34" s="75">
        <v>37000</v>
      </c>
      <c r="T34" s="60">
        <v>137</v>
      </c>
      <c r="U34" s="111"/>
    </row>
    <row r="35" spans="1:21" ht="12.75">
      <c r="A35" s="101" t="s">
        <v>114</v>
      </c>
      <c r="B35" s="112">
        <v>240000</v>
      </c>
      <c r="C35" s="79">
        <v>0.817</v>
      </c>
      <c r="D35" s="80">
        <v>0.797</v>
      </c>
      <c r="E35" s="79">
        <v>0.772</v>
      </c>
      <c r="F35" s="110">
        <v>0.751</v>
      </c>
      <c r="G35" s="79">
        <v>0.73</v>
      </c>
      <c r="H35" s="80">
        <v>0.709</v>
      </c>
      <c r="I35" s="79">
        <v>0.688</v>
      </c>
      <c r="J35" s="80">
        <v>0.672</v>
      </c>
      <c r="K35" s="79">
        <v>0.655</v>
      </c>
      <c r="L35" s="80">
        <v>0.638</v>
      </c>
      <c r="M35" s="79">
        <v>0.62</v>
      </c>
      <c r="N35" s="80">
        <v>0.605</v>
      </c>
      <c r="O35" s="79">
        <v>0.59</v>
      </c>
      <c r="P35" s="80">
        <v>0.565</v>
      </c>
      <c r="Q35" s="79">
        <v>0.537</v>
      </c>
      <c r="R35" s="83"/>
      <c r="S35" s="75">
        <v>27000</v>
      </c>
      <c r="T35" s="60">
        <v>254</v>
      </c>
      <c r="U35" s="111">
        <v>240</v>
      </c>
    </row>
    <row r="36" spans="1:21" ht="13.5" thickBot="1">
      <c r="A36" s="113" t="s">
        <v>115</v>
      </c>
      <c r="B36" s="114"/>
      <c r="C36" s="72">
        <v>0.853</v>
      </c>
      <c r="D36" s="73">
        <v>0.853</v>
      </c>
      <c r="E36" s="72">
        <v>0.852</v>
      </c>
      <c r="F36" s="115">
        <v>0.849</v>
      </c>
      <c r="G36" s="72">
        <v>0.845</v>
      </c>
      <c r="H36" s="73">
        <v>0.839</v>
      </c>
      <c r="I36" s="72">
        <v>0.832</v>
      </c>
      <c r="J36" s="73">
        <v>0.823</v>
      </c>
      <c r="K36" s="72">
        <v>0.814</v>
      </c>
      <c r="L36" s="73">
        <v>0.804</v>
      </c>
      <c r="M36" s="72">
        <v>0.794</v>
      </c>
      <c r="N36" s="73">
        <v>0.783</v>
      </c>
      <c r="O36" s="72">
        <v>0.771</v>
      </c>
      <c r="P36" s="73">
        <v>0.747</v>
      </c>
      <c r="Q36" s="72">
        <v>0.722</v>
      </c>
      <c r="R36" s="74">
        <v>0.66</v>
      </c>
      <c r="S36" s="88">
        <v>267</v>
      </c>
      <c r="T36" s="116">
        <v>217</v>
      </c>
      <c r="U36" s="117"/>
    </row>
    <row r="37" spans="1:21" ht="12.75">
      <c r="A37" s="101"/>
      <c r="B37" s="118"/>
      <c r="C37" s="79">
        <v>231</v>
      </c>
      <c r="D37" s="80">
        <v>229</v>
      </c>
      <c r="E37" s="110">
        <v>225</v>
      </c>
      <c r="F37" s="80">
        <v>223</v>
      </c>
      <c r="G37" s="79">
        <v>221</v>
      </c>
      <c r="H37" s="80">
        <v>220</v>
      </c>
      <c r="I37" s="79">
        <v>219</v>
      </c>
      <c r="J37" s="80">
        <v>218</v>
      </c>
      <c r="K37" s="79">
        <v>217</v>
      </c>
      <c r="L37" s="80">
        <v>216</v>
      </c>
      <c r="M37" s="79">
        <v>214</v>
      </c>
      <c r="N37" s="80">
        <v>213.5</v>
      </c>
      <c r="O37" s="79">
        <v>213</v>
      </c>
      <c r="P37" s="80">
        <v>212</v>
      </c>
      <c r="Q37" s="79">
        <v>211</v>
      </c>
      <c r="R37" s="83"/>
      <c r="S37" s="75">
        <v>38000</v>
      </c>
      <c r="T37" s="60">
        <v>130</v>
      </c>
      <c r="U37" s="111"/>
    </row>
    <row r="38" spans="1:21" ht="12.75">
      <c r="A38" s="101" t="s">
        <v>116</v>
      </c>
      <c r="B38" s="112">
        <v>220000</v>
      </c>
      <c r="C38" s="79">
        <v>0.776</v>
      </c>
      <c r="D38" s="80">
        <v>0.756</v>
      </c>
      <c r="E38" s="110">
        <v>0.728</v>
      </c>
      <c r="F38" s="80">
        <v>0.711</v>
      </c>
      <c r="G38" s="79">
        <v>0.693</v>
      </c>
      <c r="H38" s="80">
        <v>0.676</v>
      </c>
      <c r="I38" s="79">
        <v>0.658</v>
      </c>
      <c r="J38" s="80">
        <v>0.639</v>
      </c>
      <c r="K38" s="79">
        <v>0.62</v>
      </c>
      <c r="L38" s="80">
        <v>0.61</v>
      </c>
      <c r="M38" s="79">
        <v>0.599</v>
      </c>
      <c r="N38" s="80">
        <v>0.581</v>
      </c>
      <c r="O38" s="79">
        <v>0.563</v>
      </c>
      <c r="P38" s="80">
        <v>0.537</v>
      </c>
      <c r="Q38" s="79">
        <v>0.513</v>
      </c>
      <c r="R38" s="83"/>
      <c r="S38" s="75">
        <v>29000</v>
      </c>
      <c r="T38" s="60">
        <v>243</v>
      </c>
      <c r="U38" s="111">
        <v>220</v>
      </c>
    </row>
    <row r="39" spans="1:21" ht="13.5" thickBot="1">
      <c r="A39" s="113" t="s">
        <v>117</v>
      </c>
      <c r="B39" s="114"/>
      <c r="C39" s="72">
        <v>0.852</v>
      </c>
      <c r="D39" s="73">
        <v>0.85</v>
      </c>
      <c r="E39" s="115">
        <v>0.845</v>
      </c>
      <c r="F39" s="73">
        <v>0.84</v>
      </c>
      <c r="G39" s="72">
        <v>0.833</v>
      </c>
      <c r="H39" s="73">
        <v>0.825</v>
      </c>
      <c r="I39" s="72">
        <v>0.816</v>
      </c>
      <c r="J39" s="73">
        <v>0.806</v>
      </c>
      <c r="K39" s="72">
        <v>0.795</v>
      </c>
      <c r="L39" s="73">
        <v>0.784</v>
      </c>
      <c r="M39" s="72">
        <v>0.772</v>
      </c>
      <c r="N39" s="73">
        <v>0.76</v>
      </c>
      <c r="O39" s="72">
        <v>0.748</v>
      </c>
      <c r="P39" s="73">
        <v>0.722</v>
      </c>
      <c r="Q39" s="72">
        <v>0.697</v>
      </c>
      <c r="R39" s="74">
        <v>0.634</v>
      </c>
      <c r="S39" s="88">
        <v>258</v>
      </c>
      <c r="T39" s="116">
        <v>210</v>
      </c>
      <c r="U39" s="117"/>
    </row>
    <row r="40" spans="1:21" ht="12.75">
      <c r="A40" s="101"/>
      <c r="B40" s="118"/>
      <c r="C40" s="110">
        <v>218</v>
      </c>
      <c r="D40" s="80">
        <v>216</v>
      </c>
      <c r="E40" s="79">
        <v>211</v>
      </c>
      <c r="F40" s="80">
        <v>210</v>
      </c>
      <c r="G40" s="79">
        <v>209</v>
      </c>
      <c r="H40" s="80">
        <v>208</v>
      </c>
      <c r="I40" s="79">
        <v>207</v>
      </c>
      <c r="J40" s="80">
        <v>206</v>
      </c>
      <c r="K40" s="79">
        <v>205</v>
      </c>
      <c r="L40" s="80">
        <v>205</v>
      </c>
      <c r="M40" s="79">
        <v>204</v>
      </c>
      <c r="N40" s="80">
        <v>203.5</v>
      </c>
      <c r="O40" s="79">
        <v>203</v>
      </c>
      <c r="P40" s="80">
        <v>202</v>
      </c>
      <c r="Q40" s="79" t="s">
        <v>22</v>
      </c>
      <c r="R40" s="83"/>
      <c r="S40" s="75">
        <v>40500</v>
      </c>
      <c r="T40" s="60">
        <v>124</v>
      </c>
      <c r="U40" s="111"/>
    </row>
    <row r="41" spans="1:21" ht="12.75">
      <c r="A41" s="101" t="s">
        <v>118</v>
      </c>
      <c r="B41" s="112">
        <v>200000</v>
      </c>
      <c r="C41" s="110">
        <v>0.736</v>
      </c>
      <c r="D41" s="80">
        <v>0.716</v>
      </c>
      <c r="E41" s="79">
        <v>0.693</v>
      </c>
      <c r="F41" s="80">
        <v>0.674</v>
      </c>
      <c r="G41" s="79">
        <v>0.655</v>
      </c>
      <c r="H41" s="80">
        <v>0.64</v>
      </c>
      <c r="I41" s="79">
        <v>0.624</v>
      </c>
      <c r="J41" s="80">
        <v>0.607</v>
      </c>
      <c r="K41" s="79">
        <v>0.59</v>
      </c>
      <c r="L41" s="80">
        <v>0.577</v>
      </c>
      <c r="M41" s="79">
        <v>0.563</v>
      </c>
      <c r="N41" s="80">
        <v>0.551</v>
      </c>
      <c r="O41" s="79">
        <v>0.538</v>
      </c>
      <c r="P41" s="80">
        <v>0.514</v>
      </c>
      <c r="Q41" s="79"/>
      <c r="R41" s="83"/>
      <c r="S41" s="75">
        <v>31000</v>
      </c>
      <c r="T41" s="60">
        <v>232</v>
      </c>
      <c r="U41" s="111">
        <v>200</v>
      </c>
    </row>
    <row r="42" spans="1:21" ht="13.5" thickBot="1">
      <c r="A42" s="119" t="s">
        <v>119</v>
      </c>
      <c r="B42" s="120"/>
      <c r="C42" s="121">
        <v>0.846</v>
      </c>
      <c r="D42" s="105">
        <v>0.84</v>
      </c>
      <c r="E42" s="104">
        <v>0.833</v>
      </c>
      <c r="F42" s="105">
        <v>0.825</v>
      </c>
      <c r="G42" s="104">
        <v>0.816</v>
      </c>
      <c r="H42" s="105">
        <v>0.806</v>
      </c>
      <c r="I42" s="104">
        <v>0.795</v>
      </c>
      <c r="J42" s="105">
        <v>0.783</v>
      </c>
      <c r="K42" s="104">
        <v>0.772</v>
      </c>
      <c r="L42" s="105">
        <v>0.759</v>
      </c>
      <c r="M42" s="104">
        <v>0.747</v>
      </c>
      <c r="N42" s="105">
        <v>0.734</v>
      </c>
      <c r="O42" s="104">
        <v>0.721</v>
      </c>
      <c r="P42" s="105">
        <v>0.695</v>
      </c>
      <c r="Q42" s="104">
        <v>0.669</v>
      </c>
      <c r="R42" s="106">
        <v>0.607</v>
      </c>
      <c r="S42" s="107">
        <v>248</v>
      </c>
      <c r="T42" s="122">
        <v>204</v>
      </c>
      <c r="U42" s="123"/>
    </row>
    <row r="43" ht="13.5" thickTop="1"/>
  </sheetData>
  <mergeCells count="3">
    <mergeCell ref="B4:B5"/>
    <mergeCell ref="B6:B7"/>
    <mergeCell ref="B9:B10"/>
  </mergeCells>
  <printOptions/>
  <pageMargins left="0.7875" right="0.7875" top="1.025" bottom="1.025" header="0.7875" footer="0.7875"/>
  <pageSetup horizontalDpi="300" verticalDpi="3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468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Gat</cp:lastModifiedBy>
  <cp:lastPrinted>2006-03-12T03:00:08Z</cp:lastPrinted>
  <dcterms:created xsi:type="dcterms:W3CDTF">2005-03-17T03:52:49Z</dcterms:created>
  <dcterms:modified xsi:type="dcterms:W3CDTF">2009-03-11T14:31:05Z</dcterms:modified>
  <cp:category/>
  <cp:version/>
  <cp:contentType/>
  <cp:contentStatus/>
  <cp:revision>22</cp:revision>
</cp:coreProperties>
</file>